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3275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1,3'!$A$1:$Q$22</definedName>
    <definedName name="_xlnm.Print_Area" localSheetId="6">'CUADRO 1,4'!$A$1:$Y$43</definedName>
    <definedName name="_xlnm.Print_Area" localSheetId="7">'CUADRO 1,5'!$A$3:$Y$44</definedName>
    <definedName name="_xlnm.Print_Area" localSheetId="9">'CUADRO 1,7'!$A$1:$Q$61</definedName>
    <definedName name="_xlnm.Print_Area" localSheetId="16">'CUADRO 1.10'!$A$1:$Z$65</definedName>
    <definedName name="_xlnm.Print_Area" localSheetId="17">'CUADRO 1.11'!$A$4:$Z$56</definedName>
    <definedName name="_xlnm.Print_Area" localSheetId="18">'CUADRO 1.12'!$A$1:$Z$26</definedName>
    <definedName name="_xlnm.Print_Area" localSheetId="19">'CUADRO 1.13'!$A$4:$Z$17</definedName>
    <definedName name="_xlnm.Print_Area" localSheetId="2">'CUADRO 1.1A'!$A$1:$O$37</definedName>
    <definedName name="_xlnm.Print_Area" localSheetId="3">'CUADRO 1.1B'!$A$1:$O$37</definedName>
    <definedName name="_xlnm.Print_Area" localSheetId="8">'CUADRO 1.6'!$A$1:$R$75</definedName>
    <definedName name="_xlnm.Print_Area" localSheetId="10">'CUADRO 1.8'!$A$1:$Y$135</definedName>
    <definedName name="_xlnm.Print_Area" localSheetId="11">'CUADRO 1.8 B'!$A$3:$Y$54</definedName>
    <definedName name="_xlnm.Print_Area" localSheetId="12">'CUADRO 1.8 C'!$A$1:$Z$73</definedName>
    <definedName name="_xlnm.Print_Area" localSheetId="13">'CUADRO 1.9'!$A$1:$Y$60</definedName>
    <definedName name="_xlnm.Print_Area" localSheetId="14">'CUADRO 1.9 B'!$A$1:$Y$48</definedName>
    <definedName name="_xlnm.Print_Area" localSheetId="15">'CUADRO 1.9 C'!$A$1:$Z$74</definedName>
    <definedName name="_xlnm.Print_Area" localSheetId="0">'INDICE'!$A$1:$D$32</definedName>
    <definedName name="PAX_NACIONAL" localSheetId="5">'CUADRO 1,3'!$A$6:$N$20</definedName>
    <definedName name="PAX_NACIONAL" localSheetId="6">'CUADRO 1,4'!$A$6:$T$41</definedName>
    <definedName name="PAX_NACIONAL" localSheetId="7">'CUADRO 1,5'!$A$6:$T$43</definedName>
    <definedName name="PAX_NACIONAL" localSheetId="9">'CUADRO 1,7'!$A$6:$N$59</definedName>
    <definedName name="PAX_NACIONAL" localSheetId="16">'CUADRO 1.10'!$A$7:$U$62</definedName>
    <definedName name="PAX_NACIONAL" localSheetId="17">'CUADRO 1.11'!$A$7:$U$54</definedName>
    <definedName name="PAX_NACIONAL" localSheetId="18">'CUADRO 1.12'!$A$8:$U$23</definedName>
    <definedName name="PAX_NACIONAL" localSheetId="19">'CUADRO 1.13'!$A$7:$U$15</definedName>
    <definedName name="PAX_NACIONAL" localSheetId="8">'CUADRO 1.6'!$A$6:$N$73</definedName>
    <definedName name="PAX_NACIONAL" localSheetId="10">'CUADRO 1.8'!$A$6:$T$131</definedName>
    <definedName name="PAX_NACIONAL" localSheetId="11">'CUADRO 1.8 B'!$A$6:$T$51</definedName>
    <definedName name="PAX_NACIONAL" localSheetId="12">'CUADRO 1.8 C'!$A$6:$T$70</definedName>
    <definedName name="PAX_NACIONAL" localSheetId="13">'CUADRO 1.9'!$A$6:$T$56</definedName>
    <definedName name="PAX_NACIONAL" localSheetId="14">'CUADRO 1.9 B'!$A$6:$T$43</definedName>
    <definedName name="PAX_NACIONAL" localSheetId="15">'CUADRO 1.9 C'!$A$6:$T$69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<sst xmlns="http://schemas.openxmlformats.org/spreadsheetml/2006/main" count="1633" uniqueCount="571">
  <si>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</si>
  <si>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</si>
  <si>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</si>
  <si>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</si>
  <si>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</si>
  <si>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</si>
  <si>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</si>
  <si>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</si>
  <si>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</si>
  <si>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</si>
  <si>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</si>
  <si>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</si>
  <si>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</si>
  <si>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</si>
  <si>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</si>
  <si>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</si>
  <si>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</si>
  <si>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</si>
  <si>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</si>
  <si>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</si>
  <si>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</si>
  <si>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</si>
  <si>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</si>
  <si>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</si>
  <si>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</si>
  <si>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</si>
  <si>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</si>
  <si>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</si>
  <si>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</si>
  <si>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</si>
  <si>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</si>
  <si>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</si>
  <si>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</si>
  <si>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</si>
  <si>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</si>
  <si>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</si>
  <si>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</si>
  <si>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</si>
  <si>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</si>
  <si>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</si>
  <si>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</si>
  <si>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</si>
  <si>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</si>
  <si>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</si>
  <si>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</si>
  <si>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</si>
  <si>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</si>
  <si>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</si>
  <si>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</si>
  <si>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</si>
  <si>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</si>
  <si>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</si>
  <si>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</si>
  <si>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</si>
  <si>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</si>
  <si>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</si>
  <si>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</si>
  <si>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</si>
  <si>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</si>
  <si>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</si>
  <si>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</si>
  <si>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</si>
  <si>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</si>
  <si>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</si>
  <si>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</si>
  <si>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</si>
  <si>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</si>
  <si>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</si>
  <si>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</si>
  <si>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</si>
  <si>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</si>
  <si>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</si>
  <si>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</si>
  <si>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</si>
  <si>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</si>
  <si>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</si>
  <si>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</si>
  <si>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</si>
  <si>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</si>
  <si>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</si>
  <si>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</si>
  <si>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</si>
  <si>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</si>
  <si>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</si>
  <si>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</si>
  <si>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</si>
  <si>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</si>
  <si>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</si>
  <si>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</si>
  <si>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</si>
  <si>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</si>
  <si>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</si>
  <si>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</si>
  <si>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</si>
  <si>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</si>
  <si>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</si>
  <si>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</si>
  <si>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</si>
  <si>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</si>
  <si>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</si>
  <si>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</si>
  <si>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</si>
  <si>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</si>
  <si>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</si>
  <si>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</si>
  <si>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</si>
  <si>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</si>
  <si>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</si>
  <si>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</si>
  <si>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</si>
  <si>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</si>
  <si>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</si>
  <si>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</si>
  <si>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</si>
  <si>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</si>
  <si>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</si>
  <si>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</si>
  <si>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</si>
  <si>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</si>
  <si>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</si>
  <si>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</si>
  <si>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</si>
  <si>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</si>
  <si>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</si>
  <si>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</si>
  <si>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</si>
  <si>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</si>
  <si>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</si>
  <si>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</si>
  <si>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</si>
  <si>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</si>
  <si>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</si>
  <si>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</si>
  <si>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</si>
  <si>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</si>
  <si>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</si>
  <si>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</si>
  <si>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</si>
  <si>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</si>
  <si>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</si>
  <si>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</si>
  <si>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</si>
  <si>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</si>
  <si>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</si>
  <si>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</si>
  <si>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</si>
  <si>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</si>
  <si>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</si>
  <si>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</si>
  <si>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Boletín Origen-Destino Abril 2019</t>
  </si>
  <si>
    <t>Ene - Abr 2018</t>
  </si>
  <si>
    <t>Ene - Abr 2019</t>
  </si>
  <si>
    <t>Abr 2019 - Abr 2018</t>
  </si>
  <si>
    <t>Ene - Abr 2019 / Ene - Abr 2018</t>
  </si>
  <si>
    <t>Abril 2019</t>
  </si>
  <si>
    <t>Enero - Abril 2019</t>
  </si>
  <si>
    <t>Enero - Abril 2018</t>
  </si>
  <si>
    <t>Abril 2018</t>
  </si>
  <si>
    <t>Avianca</t>
  </si>
  <si>
    <t>Latam Colombia</t>
  </si>
  <si>
    <t>Viva Colombia</t>
  </si>
  <si>
    <t>Easy Fly</t>
  </si>
  <si>
    <t>Satena</t>
  </si>
  <si>
    <t>Copa Airlines Colombia</t>
  </si>
  <si>
    <t>Regional Express Americas</t>
  </si>
  <si>
    <t>Searca</t>
  </si>
  <si>
    <t>Helicol</t>
  </si>
  <si>
    <t>Sarpa</t>
  </si>
  <si>
    <t>Transporte Aereo de Col.</t>
  </si>
  <si>
    <t>Otras</t>
  </si>
  <si>
    <t>Aerosucre</t>
  </si>
  <si>
    <t>LAS</t>
  </si>
  <si>
    <t>Aliansa</t>
  </si>
  <si>
    <t>Aer Caribe</t>
  </si>
  <si>
    <t>Tampa</t>
  </si>
  <si>
    <t>Aerovanguardia</t>
  </si>
  <si>
    <t>Aerogal</t>
  </si>
  <si>
    <t>American</t>
  </si>
  <si>
    <t>Spirit Airlines</t>
  </si>
  <si>
    <t>Taca</t>
  </si>
  <si>
    <t>Lan Peru</t>
  </si>
  <si>
    <t>Jetblue</t>
  </si>
  <si>
    <t>Aeromexico</t>
  </si>
  <si>
    <t>Latam Airlines</t>
  </si>
  <si>
    <t>Iberia</t>
  </si>
  <si>
    <t>Interjet</t>
  </si>
  <si>
    <t>United Airlines</t>
  </si>
  <si>
    <t>Copa</t>
  </si>
  <si>
    <t>Lacsa</t>
  </si>
  <si>
    <t>Avior Airlines</t>
  </si>
  <si>
    <t>Lufthansa</t>
  </si>
  <si>
    <t>Air Europa</t>
  </si>
  <si>
    <t>Air France</t>
  </si>
  <si>
    <t>Delta</t>
  </si>
  <si>
    <t>Air Canada</t>
  </si>
  <si>
    <t>TAM</t>
  </si>
  <si>
    <t>Taca International Airlines S.A</t>
  </si>
  <si>
    <t>KLM</t>
  </si>
  <si>
    <t>Aerol. Argentinas</t>
  </si>
  <si>
    <t>Turkish Airlines</t>
  </si>
  <si>
    <t>Tame</t>
  </si>
  <si>
    <t>Air Panama</t>
  </si>
  <si>
    <t>Viva Air Perú</t>
  </si>
  <si>
    <t>Atlas Air</t>
  </si>
  <si>
    <t>Sky Lease I.</t>
  </si>
  <si>
    <t>UPS</t>
  </si>
  <si>
    <t>Linea A. Carguera de Col</t>
  </si>
  <si>
    <t>Airborne Express. Inc</t>
  </si>
  <si>
    <t>Western Global</t>
  </si>
  <si>
    <t>Ethipian Airlines</t>
  </si>
  <si>
    <t>Martinair</t>
  </si>
  <si>
    <t>Amerijet</t>
  </si>
  <si>
    <t>Cargolux</t>
  </si>
  <si>
    <t>Fedex</t>
  </si>
  <si>
    <t>Absa</t>
  </si>
  <si>
    <t>21 AIR LLC</t>
  </si>
  <si>
    <t>Mas Air</t>
  </si>
  <si>
    <t>Dhl Aero Expreso, S.A.</t>
  </si>
  <si>
    <t>BOGOTA (BOG) / RIONEGRO (MDE)</t>
  </si>
  <si>
    <t>BOGOTA (BOG) / CARTAGENA (CTG)</t>
  </si>
  <si>
    <t>BOGOTA (BOG) / CALI (CLO)</t>
  </si>
  <si>
    <t>BOGOTA (BOG) / SANTA MARTA (SMR)</t>
  </si>
  <si>
    <t>BOGOTA (BOG) / BARRANQUILLA (BAQ)</t>
  </si>
  <si>
    <t>BOGOTA (BOG) / BUCARAMANGA (BGA)</t>
  </si>
  <si>
    <t>BOGOTA (BOG) / PEREIRA (PEI)</t>
  </si>
  <si>
    <t>CARTAGENA (CTG) / RIONEGRO (MDE)</t>
  </si>
  <si>
    <t>BOGOTA (BOG) / SAN ANDRES - ISLA (ADZ)</t>
  </si>
  <si>
    <t>BOGOTA (BOG) / CUCUTA (CUC)</t>
  </si>
  <si>
    <t>BOGOTA (BOG) / MONTERIA (MTR)</t>
  </si>
  <si>
    <t>RIONEGRO (MDE) / SANTA MARTA (SMR)</t>
  </si>
  <si>
    <t>CALI (CLO) / RIONEGRO (MDE)</t>
  </si>
  <si>
    <t>BOGOTA (BOG) / VALLEDUPAR (VUP)</t>
  </si>
  <si>
    <t>SAN ANDRES - ISLA (ADZ) / RIONEGRO (MDE)</t>
  </si>
  <si>
    <t>SAN ANDRES - ISLA (ADZ) / CARTAGENA (CTG)</t>
  </si>
  <si>
    <t>BARRANQUILLA (BAQ) / RIONEGRO (MDE)</t>
  </si>
  <si>
    <t>SAN ANDRES - ISLA (ADZ) / CALI (CLO)</t>
  </si>
  <si>
    <t>CALI (CLO) / CARTAGENA (CTG)</t>
  </si>
  <si>
    <t>BOGOTA (BOG) / ARMENIA (AXM)</t>
  </si>
  <si>
    <t>BOGOTA (BOG) / NEIVA (NVA)</t>
  </si>
  <si>
    <t>BOGOTA (BOG) / LETICIA (LET)</t>
  </si>
  <si>
    <t>BOGOTA (BOG) / EL YOPAL (EYP)</t>
  </si>
  <si>
    <t>MEDELLIN (EOH) / QUIBDO (UIB)</t>
  </si>
  <si>
    <t>CARTAGENA (CTG) / PEREIRA (PEI)</t>
  </si>
  <si>
    <t>BOGOTA (BOG) / RIOHACHA (RCH)</t>
  </si>
  <si>
    <t>BOGOTA (BOG) / PASTO (PSO)</t>
  </si>
  <si>
    <t>RIONEGRO (MDE) / MONTERIA (MTR)</t>
  </si>
  <si>
    <t>CAREPA (APO) / MEDELLIN (EOH)</t>
  </si>
  <si>
    <t>BOGOTA (BOG) / MANIZALES (MZL)</t>
  </si>
  <si>
    <t>CALI (CLO) / BARRANQUILLA (BAQ)</t>
  </si>
  <si>
    <t>PEREIRA (PEI) / SANTA MARTA (SMR)</t>
  </si>
  <si>
    <t>BOGOTA (BOG) / POPAYAN (PPN)</t>
  </si>
  <si>
    <t>BOGOTA (BOG) / MEDELLIN (EOH)</t>
  </si>
  <si>
    <t>BOGOTA (BOG) / BARRANCABERMEJA (EJA)</t>
  </si>
  <si>
    <t>CALI (CLO) / SANTA MARTA (SMR)</t>
  </si>
  <si>
    <t>BOGOTA (BOG) / FLORENCIA (FLA)</t>
  </si>
  <si>
    <t>MEDELLIN (EOH) / MONTERIA (MTR)</t>
  </si>
  <si>
    <t>MEDELLIN (EOH) / PEREIRA (PEI)</t>
  </si>
  <si>
    <t>BOGOTA (BOG) / ARAUCA - MUNICIPIO (AUC)</t>
  </si>
  <si>
    <t>SAN ANDRES - ISLA (ADZ) / PROVIDENCIA (PVA)</t>
  </si>
  <si>
    <t>CALI (CLO) / TUMACO (TCO)</t>
  </si>
  <si>
    <t>BOGOTA (BOG) / QUIBDO (UIB)</t>
  </si>
  <si>
    <t>BOGOTA (BOG) / IBAGUE (IBE)</t>
  </si>
  <si>
    <t>BOGOTA (BOG) / PUERTO ASIS (PUU)</t>
  </si>
  <si>
    <t>BUCARAMANGA (BGA) / SANTA MARTA (SMR)</t>
  </si>
  <si>
    <t>RIONEGRO (MDE) / BUCARAMANGA (BGA)</t>
  </si>
  <si>
    <t>CARTAGENA (CTG) / BUCARAMANGA (BGA)</t>
  </si>
  <si>
    <t>CALI (CLO) / BUCARAMANGA (BGA)</t>
  </si>
  <si>
    <t>RIONEGRO (MDE) / CUCUTA (CUC)</t>
  </si>
  <si>
    <t>SAN ANDRES - ISLA (ADZ) / BARRANQUILLA (BAQ)</t>
  </si>
  <si>
    <t>BUCARAMANGA (BGA) / MEDELLIN (EOH)</t>
  </si>
  <si>
    <t>BOGOTA (BOG) / COROZAL (CZU)</t>
  </si>
  <si>
    <t>BARRANQUILLA (BAQ) / BUCARAMANGA (BGA)</t>
  </si>
  <si>
    <t>CALI (CLO) / PASTO (PSO)</t>
  </si>
  <si>
    <t>CUCUTA (CUC) / BUCARAMANGA (BGA)</t>
  </si>
  <si>
    <t>BOGOTA (BOG) / PUERTO GAITAN (PGT)</t>
  </si>
  <si>
    <t>BOGOTA (BOG) / TUMACO (TCO)</t>
  </si>
  <si>
    <t>MEDELLIN (EOH) / MANIZALES (MZL)</t>
  </si>
  <si>
    <t>BOGOTA (BOG) / VILLAVICENCIO (VVC)</t>
  </si>
  <si>
    <t>MEDELLIN (EOH) / BAHIA SOLANO (BSC)</t>
  </si>
  <si>
    <t>CALI (CLO) / CUCUTA (CUC)</t>
  </si>
  <si>
    <t>RIONEGRO (MDE) / PEREIRA (PEI)</t>
  </si>
  <si>
    <t>BOGOTA (BOG) / PUERTO CARRENO (PCR)</t>
  </si>
  <si>
    <t>OTRAS</t>
  </si>
  <si>
    <t>Ruta
Ida y regreso</t>
  </si>
  <si>
    <t>BOGOTA (BOG) / PUERTO INIRIDA (IDA)</t>
  </si>
  <si>
    <t>MITU (MVP) / SAN JOSE DEL GUAVIARE (SJE)</t>
  </si>
  <si>
    <t>BOGOTA (BOG) / MITU (MVP)</t>
  </si>
  <si>
    <t>MIRAFLORES - GUAVIARE (MFS) / SAN JOSE DEL GUAVIARE (SJE)</t>
  </si>
  <si>
    <t>EL YOPAL (EYP) / PUERTO CARRENO (PCR)</t>
  </si>
  <si>
    <t>VILLAVICENCIO (VVC) / GUAINIA (BARRANCO MINAS) (BMG)</t>
  </si>
  <si>
    <t>QUIBDO (UIB) / BAHIA SOLANO (BSC)</t>
  </si>
  <si>
    <t>CALI (CLO) / POPAYAN (PPN)</t>
  </si>
  <si>
    <t>PUERTO INIRIDA (IDA) / GUAINIA (BARRANCO MINAS) (BMG)</t>
  </si>
  <si>
    <t>LA PEDRERA (LPD) / TARAIRA (TAR)</t>
  </si>
  <si>
    <t>EL YOPAL (EYP) / MITU (MVP)</t>
  </si>
  <si>
    <t>FLORENCIA (FLA) / SOLANO (TQS)</t>
  </si>
  <si>
    <t>SAN JOSE DEL GUAVIARE (SJE) / CARURU (CRU)</t>
  </si>
  <si>
    <t>EL YOPAL (EYP) / PUERTO INIRIDA (IDA)</t>
  </si>
  <si>
    <t>PUERTO INIRIDA (IDA) / SAN FELIPE (9DI)</t>
  </si>
  <si>
    <t>SAN JOSE DEL GUAVIARE (SJE) / TARAIRA (TAR)</t>
  </si>
  <si>
    <t>VILLAVICENCIO (VVC) / LA MACARENA (LMC)</t>
  </si>
  <si>
    <t>SAN ANDRES - ISLA (ADZ) / PEREIRA (PEI)</t>
  </si>
  <si>
    <t>BOGOTA (BOG) / MIAMI (MIA)</t>
  </si>
  <si>
    <t>RIONEGRO (MDE) / MIAMI (MIA)</t>
  </si>
  <si>
    <t>BOGOTA (BOG) / NEW YORK (JFK)</t>
  </si>
  <si>
    <t>BOGOTA (BOG) / FORT LAUDERDALE (FLL)</t>
  </si>
  <si>
    <t>BOGOTA (BOG) / ORLANDO (MCO)</t>
  </si>
  <si>
    <t>BOGOTA (BOG) / HOUSTON (IAH)</t>
  </si>
  <si>
    <t>CALI (CLO) / MIAMI (MIA)</t>
  </si>
  <si>
    <t>BARRANQUILLA (BAQ) / MIAMI (MIA)</t>
  </si>
  <si>
    <t>CARTAGENA (CTG) / MIAMI (MIA)</t>
  </si>
  <si>
    <t>CARTAGENA (CTG) / FORT LAUDERDALE (FLL)</t>
  </si>
  <si>
    <t>BOGOTA (BOG) / LOS ANGELES (LAX)</t>
  </si>
  <si>
    <t>RIONEGRO (MDE) / FORT LAUDERDALE (FLL)</t>
  </si>
  <si>
    <t>CARTAGENA (CTG) / NEW YORK (JFK)</t>
  </si>
  <si>
    <t>RIONEGRO (MDE) / NEW YORK (JFK)</t>
  </si>
  <si>
    <t>BOGOTA (BOG) / DALAS (DFW)</t>
  </si>
  <si>
    <t>BOGOTA (BOG) / ATLANTA (ATL)</t>
  </si>
  <si>
    <t>BOGOTA (BOG) / NEW YORK (EWR)</t>
  </si>
  <si>
    <t>BOGOTA (BOG) / TORONTO (YYZ)</t>
  </si>
  <si>
    <t>CALI (CLO) / FORT LAUDERDALE (FLL)</t>
  </si>
  <si>
    <t>BOGOTA (BOG) / WASHINGTON (IAD)</t>
  </si>
  <si>
    <t>RIONEGRO (MDE) / ORLANDO (MCO)</t>
  </si>
  <si>
    <t>BOGOTA (BOG) / SAN JUAN (SJU)</t>
  </si>
  <si>
    <t>CALI (CLO) / NEW YORK (JFK)</t>
  </si>
  <si>
    <t>PEREIRA (PEI) / NEW YORK (JFK)</t>
  </si>
  <si>
    <t>BOGOTA (BOG) / BOSTON (BOS)</t>
  </si>
  <si>
    <t>ARMENIA (AXM) / FORT LAUDERDALE (FLL)</t>
  </si>
  <si>
    <t>CARTAGENA (CTG) / ATLANTA (ATL)</t>
  </si>
  <si>
    <t>RIONEGRO (MDE) / ATLANTA (ATL)</t>
  </si>
  <si>
    <t>CARTAGENA (CTG) / NEW YORK (EWR)</t>
  </si>
  <si>
    <t>SANTA MARTA (SMR) / MIAMI (MIA)</t>
  </si>
  <si>
    <t>RIONEGRO (MDE) / NEW YORK (EWR)</t>
  </si>
  <si>
    <t>BARRANQUILLA (BAQ) / NEW YORK (JFK)</t>
  </si>
  <si>
    <t>CALI (CLO) / NEW YORK (EWR)</t>
  </si>
  <si>
    <t>CALI (CLO) / HOUSTON (IAH)</t>
  </si>
  <si>
    <t>BOGOTA (BOG) / LIMA (LIM)</t>
  </si>
  <si>
    <t>BOGOTA (BOG) / QUITO (UIO)</t>
  </si>
  <si>
    <t>BOGOTA (BOG) / SANTIAGO (SCL)</t>
  </si>
  <si>
    <t>BOGOTA (BOG) / GUAYAQUIL (GYE)</t>
  </si>
  <si>
    <t>BOGOTA (BOG) / BUENOS AIRES (BUE)</t>
  </si>
  <si>
    <t>BOGOTA (BOG) / SAO PAULO (GRU)</t>
  </si>
  <si>
    <t>BOGOTA (BOG) / CARACAS (CCS)</t>
  </si>
  <si>
    <t>RIONEGRO (MDE) / LIMA (LIM)</t>
  </si>
  <si>
    <t>BOGOTA (BOG) / CUZCO (CUZ)</t>
  </si>
  <si>
    <t>CALI (CLO) / GUAYAQUIL (GYE)</t>
  </si>
  <si>
    <t>CARTAGENA (CTG) / LIMA (LIM)</t>
  </si>
  <si>
    <t>CALI (CLO) / LIMA (LIM)</t>
  </si>
  <si>
    <t>BOGOTA (BOG) / RIO DE JANEIRO (RIO)</t>
  </si>
  <si>
    <t>CARTAGENA (CTG) / BUENOS AIRES (BUE)</t>
  </si>
  <si>
    <t>RIONEGRO (MDE) / CARACAS (CCS)</t>
  </si>
  <si>
    <t>BOGOTA (BOG) / LA PAZ (LPB)</t>
  </si>
  <si>
    <t>CALI (CLO) / SANTIAGO (SCL)</t>
  </si>
  <si>
    <t>RIONEGRO (MDE) / SANTIAGO (SCL)</t>
  </si>
  <si>
    <t>CALI (CLO) / TACHINA (ESM)</t>
  </si>
  <si>
    <t>BOGOTA (BOG) / MONTEVIDEO (MVD)</t>
  </si>
  <si>
    <t>BOGOTA (BOG) / ASUNCION (ASU)</t>
  </si>
  <si>
    <t>RIONEGRO (MDE) / BUENOS AIRES (BUE)</t>
  </si>
  <si>
    <t>RIONEGRO (MDE) / SAO PAULO (GRU)</t>
  </si>
  <si>
    <t>CALI (CLO) / POR LA MAR (PMV)</t>
  </si>
  <si>
    <t>BOGOTA (BOG) / POR LA MAR (PMV)</t>
  </si>
  <si>
    <t>RIONEGRO (MDE) / POR LA MAR (PMV)</t>
  </si>
  <si>
    <t>CALI (CLO) / CARACAS (CCS)</t>
  </si>
  <si>
    <t xml:space="preserve"> OTRAS</t>
  </si>
  <si>
    <t>BOGOTA (BOG) / MADRID (MAD)</t>
  </si>
  <si>
    <t>RIONEGRO (MDE) / MADRID (MAD)</t>
  </si>
  <si>
    <t>CALI (CLO) / MADRID (MAD)</t>
  </si>
  <si>
    <t>BOGOTA (BOG) / BARCELONA (BCN)</t>
  </si>
  <si>
    <t>BOGOTA (BOG) / LONDRES (LHR)</t>
  </si>
  <si>
    <t>BOGOTA (BOG) / FRANKFURT (FRA)</t>
  </si>
  <si>
    <t>BOGOTA (BOG) / PARIS (CDG)</t>
  </si>
  <si>
    <t>BOGOTA (BOG) / MUNICH (MUC)</t>
  </si>
  <si>
    <t>BOGOTA (BOG) / AMSTERDAM (AMS)</t>
  </si>
  <si>
    <t>BOGOTA (BOG) / ESTAMBUL (IST)</t>
  </si>
  <si>
    <t>PEREIRA (PEI) / MADRID (MAD)</t>
  </si>
  <si>
    <t>CARTAGENA (CTG) / AMSTERDAM (AMS)</t>
  </si>
  <si>
    <t>CALI (CLO) / BARCELONA (BCN)</t>
  </si>
  <si>
    <t>CARTAGENA (CTG) / MADRID (MAD)</t>
  </si>
  <si>
    <t>BARRANQUILLA (BAQ) / MADRID (MAD)</t>
  </si>
  <si>
    <t>BOGOTA (BOG) / MILANO (MXP)</t>
  </si>
  <si>
    <t>BOGOTA (BOG) / LISBOA (LIS)</t>
  </si>
  <si>
    <t xml:space="preserve">  OTRAS</t>
  </si>
  <si>
    <t>BOGOTA (BOG) / PANAMA (PTY)</t>
  </si>
  <si>
    <t>BOGOTA (BOG) / MEXICO (MEX)</t>
  </si>
  <si>
    <t>RIONEGRO (MDE) / PANAMA (PTY)</t>
  </si>
  <si>
    <t>BOGOTA (BOG) / CANCUN (CUN)</t>
  </si>
  <si>
    <t>CALI (CLO) / PANAMA (PTY)</t>
  </si>
  <si>
    <t>BOGOTA (BOG) / SAN JOSE (SJO)</t>
  </si>
  <si>
    <t>CARTAGENA (CTG) / PANAMA (PTY)</t>
  </si>
  <si>
    <t>BOGOTA (BOG) / PUNTA CANA (PUJ)</t>
  </si>
  <si>
    <t>BOGOTA (BOG) / SAN SALVADOR (SAL)</t>
  </si>
  <si>
    <t>BARRANQUILLA (BAQ) / PANAMA (PTY)</t>
  </si>
  <si>
    <t>BOGOTA (BOG) / BALBOA (BLB)</t>
  </si>
  <si>
    <t>RIONEGRO (MDE) / MEXICO (MEX)</t>
  </si>
  <si>
    <t>RIONEGRO (MDE) / BALBOA (BLB)</t>
  </si>
  <si>
    <t>PEREIRA (PEI) / PANAMA (PTY)</t>
  </si>
  <si>
    <t>BOGOTA (BOG) / SANTO DOMINGO (SDQ)</t>
  </si>
  <si>
    <t>SAN ANDRES - ISLA (ADZ) / PANAMA (PTY)</t>
  </si>
  <si>
    <t>BOGOTA (BOG) / GUATEMALA (GUA)</t>
  </si>
  <si>
    <t>CARTAGENA (CTG) / BALBOA (BLB)</t>
  </si>
  <si>
    <t>RIONEGRO (MDE) / CANCUN (CUN)</t>
  </si>
  <si>
    <t>CALI (CLO) / BALBOA (BLB)</t>
  </si>
  <si>
    <t>RIONEGRO (MDE) / SAN SALVADOR (SAL)</t>
  </si>
  <si>
    <t>CARTAGENA (CTG) / MEXICO (MEX)</t>
  </si>
  <si>
    <t>BUCARAMANGA (BGA) / PANAMA (PTY)</t>
  </si>
  <si>
    <t>BOGOTA (BOG) / GUADALAJARA (GDL)</t>
  </si>
  <si>
    <t>CALI (CLO) / MEXICO (MEX)</t>
  </si>
  <si>
    <t>CALI (CLO) / SAN SALVADOR (SAL)</t>
  </si>
  <si>
    <t>RIONEGRO (MDE) / PAITILLA (PAC)</t>
  </si>
  <si>
    <t>CARTAGENA (CTG) / SAN SALVADOR (SAL)</t>
  </si>
  <si>
    <t>RIONEGRO (MDE) / PUNTA CANA (PUJ)</t>
  </si>
  <si>
    <t>CARTAGENA (CTG) / SAN JOSE (SJO)</t>
  </si>
  <si>
    <t>BOGOTA (BOG) / ARUBA (AUA)</t>
  </si>
  <si>
    <t>BOGOTA (BOG) / CURACAO (CUR)</t>
  </si>
  <si>
    <t>BOGOTA (BOG) / HABANA (HAV)</t>
  </si>
  <si>
    <t>RIONEGRO (MDE) / ARUBA (AUA)</t>
  </si>
  <si>
    <t>ESTADOS UNIDOS</t>
  </si>
  <si>
    <t>CANADA</t>
  </si>
  <si>
    <t>PUERTO RICO</t>
  </si>
  <si>
    <t>PERU</t>
  </si>
  <si>
    <t>ECUADOR</t>
  </si>
  <si>
    <t>CHILE</t>
  </si>
  <si>
    <t>ARGENTINA</t>
  </si>
  <si>
    <t>BRASIL</t>
  </si>
  <si>
    <t>VENEZUELA</t>
  </si>
  <si>
    <t>BOLIVIA</t>
  </si>
  <si>
    <t>URUGUAY</t>
  </si>
  <si>
    <t>ESPAÑA</t>
  </si>
  <si>
    <t>ALEMANIA</t>
  </si>
  <si>
    <t>INGLATERRA</t>
  </si>
  <si>
    <t>FRANCIA</t>
  </si>
  <si>
    <t>ITALIA</t>
  </si>
  <si>
    <t>HOLANDA</t>
  </si>
  <si>
    <t>TURQUIA</t>
  </si>
  <si>
    <t>SUIZA</t>
  </si>
  <si>
    <t>PORTUGAL</t>
  </si>
  <si>
    <t>BELGICA</t>
  </si>
  <si>
    <t>AUSTRIA</t>
  </si>
  <si>
    <t>DINAMARCA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</si>
  <si>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</si>
  <si>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</si>
  <si>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</si>
  <si>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</si>
  <si>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</si>
  <si>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</si>
  <si>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</si>
  <si>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</si>
  <si>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</si>
  <si>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</si>
  <si>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BOGOTA (BOG) / MEMPHIS (MEM)</t>
  </si>
  <si>
    <t>BOGOTA (BOG) / SAO PAULO (CPQ)</t>
  </si>
  <si>
    <t>RIONEGRO (MDE) / QUITO (UIO)</t>
  </si>
  <si>
    <t>BOGOTA (BOG) / LUXEMBURGO (LUX)</t>
  </si>
  <si>
    <t>PARAGUAY</t>
  </si>
  <si>
    <t>LUXEMBURGO</t>
  </si>
  <si>
    <t>Transcarga International Airways</t>
  </si>
  <si>
    <t>Cargojet Airways</t>
  </si>
  <si>
    <t>BOGOTA</t>
  </si>
  <si>
    <t>BOGOTA - ELDORADO</t>
  </si>
  <si>
    <t>RIONEGRO</t>
  </si>
  <si>
    <t>RIONEGRO - JOSE M. CORDOVA</t>
  </si>
  <si>
    <t>CARTAGENA</t>
  </si>
  <si>
    <t>CARTAGENA - RAFAEL NUÑEZ</t>
  </si>
  <si>
    <t>CALI</t>
  </si>
  <si>
    <t>CALI - ALFONSO BONILLA ARAGON</t>
  </si>
  <si>
    <t>SANTA MARTA</t>
  </si>
  <si>
    <t>SIMON BOLIVAR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</si>
  <si>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</si>
  <si>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</si>
  <si>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</si>
  <si>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</si>
  <si>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</si>
  <si>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</si>
  <si>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</si>
  <si>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</si>
  <si>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</si>
  <si>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</si>
  <si>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</si>
  <si>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</si>
  <si>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</si>
  <si>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CAMILO DAZA</t>
  </si>
  <si>
    <t>VALLEDUPAR</t>
  </si>
  <si>
    <t>ALFONSO LOPEZ PUMAREJO.</t>
  </si>
  <si>
    <t>QUIBDO</t>
  </si>
  <si>
    <t>QUIBDO - EL CARAÑO</t>
  </si>
  <si>
    <t>ARMENIA</t>
  </si>
  <si>
    <t>EL EDEN</t>
  </si>
  <si>
    <t>NEIVA</t>
  </si>
  <si>
    <t>NEIVA - BENITO SALAS</t>
  </si>
  <si>
    <t>PASTO</t>
  </si>
  <si>
    <t>PASTO - ANTONIO NARIQO</t>
  </si>
  <si>
    <t>LETICIA</t>
  </si>
  <si>
    <t>LETICIA-ALFREDO VASQUEZ COBO</t>
  </si>
  <si>
    <t>EL YOPAL</t>
  </si>
  <si>
    <t>YOPAL - EL ALCARAVÁN</t>
  </si>
  <si>
    <t>RIOHACHA</t>
  </si>
  <si>
    <t>ALMIRANTE PADILLA</t>
  </si>
  <si>
    <t>MANIZALES</t>
  </si>
  <si>
    <t>MANIZALES - LA NUBIA</t>
  </si>
  <si>
    <t>CAREPA</t>
  </si>
  <si>
    <t>ANTONIO ROLDAN BETANCOURT</t>
  </si>
  <si>
    <t>VILLAVICENCIO</t>
  </si>
  <si>
    <t>VANGUARDIA</t>
  </si>
  <si>
    <t>POPAYAN</t>
  </si>
  <si>
    <t>GUILLERMO LEON VALENCIA</t>
  </si>
  <si>
    <t>ARAUCA - MUNICIPIO</t>
  </si>
  <si>
    <t>ARAUCA - SANTIAGO PEREZ QUIROZ</t>
  </si>
  <si>
    <t>TUMACO</t>
  </si>
  <si>
    <t>TUMACO - LA FLORIDA</t>
  </si>
  <si>
    <t>BARRANCABERMEJA</t>
  </si>
  <si>
    <t>BARRANCABERMEJA-YARIGUIES</t>
  </si>
  <si>
    <t>FLORENCIA</t>
  </si>
  <si>
    <t>GUSTAVO ARTUNDUAGA PAREDES</t>
  </si>
  <si>
    <t>IBAGUE</t>
  </si>
  <si>
    <t>PERALES</t>
  </si>
  <si>
    <t>PUERTO ASIS</t>
  </si>
  <si>
    <t>PUERTO ASIS - 3 DE MAYO</t>
  </si>
  <si>
    <t>COROZAL</t>
  </si>
  <si>
    <t>COROZAL - LAS BRUJAS</t>
  </si>
  <si>
    <t>PROVIDENCIA</t>
  </si>
  <si>
    <t>PROVIDENCIA- EL EMBRUJO</t>
  </si>
  <si>
    <t>PUERTO GAITAN</t>
  </si>
  <si>
    <t>MORELIA</t>
  </si>
  <si>
    <t>BAHIA SOLANO</t>
  </si>
  <si>
    <t>BAHIA SOLANO - JOSE C. MUTIS</t>
  </si>
  <si>
    <t>PUERTO INIRIDA</t>
  </si>
  <si>
    <t>CESAR GAVIRIA TRUJILLO</t>
  </si>
  <si>
    <t>MITU</t>
  </si>
  <si>
    <t>MITU - FABIO ALBERTO LEÓN BENTLEY</t>
  </si>
  <si>
    <t>PUERTO CARRENO</t>
  </si>
  <si>
    <t>GERMAN OLANO</t>
  </si>
  <si>
    <t>MAICAO</t>
  </si>
  <si>
    <t>JORGE ISAACS (ANTES LA MINA)</t>
  </si>
  <si>
    <t>ALDANA</t>
  </si>
  <si>
    <t>IPIALES - SAN LUIS</t>
  </si>
  <si>
    <t>GUAPI</t>
  </si>
  <si>
    <t>GUAPI - JUAN CASIANO</t>
  </si>
  <si>
    <t>VILLA GARZON</t>
  </si>
  <si>
    <t>PITALITO</t>
  </si>
  <si>
    <t>PITALITO -CONTADOR</t>
  </si>
  <si>
    <t>NUQUI</t>
  </si>
  <si>
    <t>NUQUI - REYES MURILLO</t>
  </si>
  <si>
    <t>SAN JOSE DEL GUAVIARE</t>
  </si>
  <si>
    <t>SAN JOSE DEL GUAVIARE- JORGE E GONZ</t>
  </si>
  <si>
    <t>SARAVENA</t>
  </si>
  <si>
    <t>SARAVENA-COLONIZADORES</t>
  </si>
  <si>
    <t>URIBIA</t>
  </si>
  <si>
    <t>PUERTO BOLIVAR - PORTETE</t>
  </si>
  <si>
    <t>PUERTO LEGUIZAMO</t>
  </si>
  <si>
    <t>BUENAVENTURA</t>
  </si>
  <si>
    <t>BUENAVENTURA - GERARDO TOBAR LOPEZ</t>
  </si>
  <si>
    <t>LA MACARENA</t>
  </si>
  <si>
    <t>LA MACARENA - META</t>
  </si>
  <si>
    <t>LOMA DE CHIRIGUANA</t>
  </si>
  <si>
    <t>CALENTURITAS</t>
  </si>
  <si>
    <t>TIMBIQUI</t>
  </si>
  <si>
    <t>GUAINIA (BARRANCO MINAS)</t>
  </si>
  <si>
    <t>BARRANCO MINAS</t>
  </si>
  <si>
    <t>TARAIRA</t>
  </si>
  <si>
    <t>MIRAFLORES - GUAVIARE</t>
  </si>
  <si>
    <t>MIRAFLORES</t>
  </si>
  <si>
    <t>LA PEDRERA</t>
  </si>
  <si>
    <t>CUMARIBO</t>
  </si>
  <si>
    <t>SOLANO</t>
  </si>
  <si>
    <t>ARARACUARA</t>
  </si>
  <si>
    <t>CARURU</t>
  </si>
  <si>
    <t>FLANDES</t>
  </si>
  <si>
    <t>SANTIAGO VILA</t>
  </si>
  <si>
    <t>SAN FELIPE</t>
  </si>
  <si>
    <t>VOLGA, THOMPSON AIRWAYS, SERVICIO AEROREGIONAL.</t>
  </si>
  <si>
    <t>La información correspondiente al mes de marzo sufrió modificaciones, debido al ajuste remitido por la aerolínea AIR EUROPA; también fueron incorporadas en el sistema, las operaciones de vuelos chárter de las aerolíneas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</si>
</sst>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.000_);\(#,##0.000\)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u val="single"/>
      <sz val="10"/>
      <name val="Arial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2"/>
      <color indexed="12"/>
      <name val="Century Gothic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double"/>
      <right style="thin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medium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57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37" fontId="5" fillId="0" borderId="0" xfId="61" applyFont="1">
      <alignment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4" borderId="10" xfId="64" applyNumberFormat="1" applyFont="1" applyFill="1" applyBorder="1" applyAlignment="1">
      <alignment horizontal="center" vertical="center" wrapText="1"/>
      <protection/>
    </xf>
    <xf numFmtId="49" fontId="5" fillId="34" borderId="11" xfId="64" applyNumberFormat="1" applyFont="1" applyFill="1" applyBorder="1" applyAlignment="1">
      <alignment horizontal="center" vertical="center" wrapText="1"/>
      <protection/>
    </xf>
    <xf numFmtId="49" fontId="5" fillId="34" borderId="12" xfId="64" applyNumberFormat="1" applyFont="1" applyFill="1" applyBorder="1" applyAlignment="1">
      <alignment horizontal="center" vertical="center" wrapText="1"/>
      <protection/>
    </xf>
    <xf numFmtId="49" fontId="5" fillId="34" borderId="13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3" fillId="0" borderId="0" xfId="58" applyFont="1" applyFill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4" borderId="14" xfId="58" applyNumberFormat="1" applyFont="1" applyFill="1" applyBorder="1" applyAlignment="1">
      <alignment horizontal="center" vertical="center" wrapText="1"/>
      <protection/>
    </xf>
    <xf numFmtId="49" fontId="13" fillId="34" borderId="15" xfId="58" applyNumberFormat="1" applyFont="1" applyFill="1" applyBorder="1" applyAlignment="1">
      <alignment horizontal="center" vertical="center" wrapText="1"/>
      <protection/>
    </xf>
    <xf numFmtId="49" fontId="13" fillId="34" borderId="16" xfId="58" applyNumberFormat="1" applyFont="1" applyFill="1" applyBorder="1" applyAlignment="1">
      <alignment horizontal="center" vertical="center" wrapText="1"/>
      <protection/>
    </xf>
    <xf numFmtId="49" fontId="13" fillId="34" borderId="17" xfId="58" applyNumberFormat="1" applyFont="1" applyFill="1" applyBorder="1" applyAlignment="1">
      <alignment horizontal="center" vertical="center" wrapText="1"/>
      <protection/>
    </xf>
    <xf numFmtId="1" fontId="24" fillId="0" borderId="0" xfId="58" applyNumberFormat="1" applyFont="1" applyFill="1" applyAlignment="1">
      <alignment horizontal="center" vertical="center" wrapText="1"/>
      <protection/>
    </xf>
    <xf numFmtId="0" fontId="26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5" borderId="18" xfId="58" applyNumberFormat="1" applyFont="1" applyFill="1" applyBorder="1" applyAlignment="1">
      <alignment horizontal="right"/>
      <protection/>
    </xf>
    <xf numFmtId="3" fontId="12" fillId="35" borderId="19" xfId="58" applyNumberFormat="1" applyFont="1" applyFill="1" applyBorder="1">
      <alignment/>
      <protection/>
    </xf>
    <xf numFmtId="3" fontId="12" fillId="35" borderId="20" xfId="58" applyNumberFormat="1" applyFont="1" applyFill="1" applyBorder="1">
      <alignment/>
      <protection/>
    </xf>
    <xf numFmtId="3" fontId="12" fillId="35" borderId="21" xfId="58" applyNumberFormat="1" applyFont="1" applyFill="1" applyBorder="1">
      <alignment/>
      <protection/>
    </xf>
    <xf numFmtId="10" fontId="12" fillId="35" borderId="22" xfId="58" applyNumberFormat="1" applyFont="1" applyFill="1" applyBorder="1">
      <alignment/>
      <protection/>
    </xf>
    <xf numFmtId="10" fontId="12" fillId="35" borderId="22" xfId="58" applyNumberFormat="1" applyFont="1" applyFill="1" applyBorder="1" applyAlignment="1">
      <alignment horizontal="right"/>
      <protection/>
    </xf>
    <xf numFmtId="0" fontId="12" fillId="35" borderId="23" xfId="58" applyFont="1" applyFill="1" applyBorder="1">
      <alignment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4" borderId="14" xfId="58" applyNumberFormat="1" applyFont="1" applyFill="1" applyBorder="1" applyAlignment="1">
      <alignment horizontal="center" vertical="center" wrapText="1"/>
      <protection/>
    </xf>
    <xf numFmtId="49" fontId="12" fillId="34" borderId="15" xfId="58" applyNumberFormat="1" applyFont="1" applyFill="1" applyBorder="1" applyAlignment="1">
      <alignment horizontal="center" vertical="center" wrapText="1"/>
      <protection/>
    </xf>
    <xf numFmtId="49" fontId="12" fillId="34" borderId="1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5" borderId="18" xfId="58" applyNumberFormat="1" applyFont="1" applyFill="1" applyBorder="1" applyAlignment="1">
      <alignment horizontal="right"/>
      <protection/>
    </xf>
    <xf numFmtId="3" fontId="6" fillId="35" borderId="24" xfId="58" applyNumberFormat="1" applyFont="1" applyFill="1" applyBorder="1">
      <alignment/>
      <protection/>
    </xf>
    <xf numFmtId="3" fontId="6" fillId="35" borderId="25" xfId="58" applyNumberFormat="1" applyFont="1" applyFill="1" applyBorder="1">
      <alignment/>
      <protection/>
    </xf>
    <xf numFmtId="3" fontId="6" fillId="35" borderId="19" xfId="58" applyNumberFormat="1" applyFont="1" applyFill="1" applyBorder="1">
      <alignment/>
      <protection/>
    </xf>
    <xf numFmtId="3" fontId="6" fillId="35" borderId="20" xfId="58" applyNumberFormat="1" applyFont="1" applyFill="1" applyBorder="1">
      <alignment/>
      <protection/>
    </xf>
    <xf numFmtId="3" fontId="6" fillId="35" borderId="21" xfId="58" applyNumberFormat="1" applyFont="1" applyFill="1" applyBorder="1">
      <alignment/>
      <protection/>
    </xf>
    <xf numFmtId="10" fontId="6" fillId="35" borderId="22" xfId="58" applyNumberFormat="1" applyFont="1" applyFill="1" applyBorder="1">
      <alignment/>
      <protection/>
    </xf>
    <xf numFmtId="10" fontId="6" fillId="35" borderId="22" xfId="58" applyNumberFormat="1" applyFont="1" applyFill="1" applyBorder="1" applyAlignment="1">
      <alignment horizontal="right"/>
      <protection/>
    </xf>
    <xf numFmtId="0" fontId="6" fillId="35" borderId="2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5" borderId="26" xfId="58" applyNumberFormat="1" applyFont="1" applyFill="1" applyBorder="1" applyAlignment="1">
      <alignment horizontal="right"/>
      <protection/>
    </xf>
    <xf numFmtId="3" fontId="6" fillId="35" borderId="27" xfId="58" applyNumberFormat="1" applyFont="1" applyFill="1" applyBorder="1">
      <alignment/>
      <protection/>
    </xf>
    <xf numFmtId="3" fontId="6" fillId="35" borderId="28" xfId="58" applyNumberFormat="1" applyFont="1" applyFill="1" applyBorder="1">
      <alignment/>
      <protection/>
    </xf>
    <xf numFmtId="3" fontId="6" fillId="35" borderId="29" xfId="58" applyNumberFormat="1" applyFont="1" applyFill="1" applyBorder="1">
      <alignment/>
      <protection/>
    </xf>
    <xf numFmtId="3" fontId="6" fillId="35" borderId="30" xfId="58" applyNumberFormat="1" applyFont="1" applyFill="1" applyBorder="1">
      <alignment/>
      <protection/>
    </xf>
    <xf numFmtId="3" fontId="6" fillId="35" borderId="31" xfId="58" applyNumberFormat="1" applyFont="1" applyFill="1" applyBorder="1">
      <alignment/>
      <protection/>
    </xf>
    <xf numFmtId="10" fontId="6" fillId="35" borderId="32" xfId="58" applyNumberFormat="1" applyFont="1" applyFill="1" applyBorder="1">
      <alignment/>
      <protection/>
    </xf>
    <xf numFmtId="10" fontId="6" fillId="35" borderId="32" xfId="58" applyNumberFormat="1" applyFont="1" applyFill="1" applyBorder="1" applyAlignment="1">
      <alignment horizontal="right"/>
      <protection/>
    </xf>
    <xf numFmtId="0" fontId="6" fillId="35" borderId="33" xfId="58" applyFont="1" applyFill="1" applyBorder="1">
      <alignment/>
      <protection/>
    </xf>
    <xf numFmtId="0" fontId="23" fillId="36" borderId="34" xfId="58" applyNumberFormat="1" applyFont="1" applyFill="1" applyBorder="1" applyAlignment="1">
      <alignment vertical="center"/>
      <protection/>
    </xf>
    <xf numFmtId="0" fontId="30" fillId="0" borderId="0" xfId="57" applyFont="1" applyFill="1">
      <alignment/>
      <protection/>
    </xf>
    <xf numFmtId="0" fontId="31" fillId="0" borderId="0" xfId="57" applyFont="1" applyFill="1">
      <alignment/>
      <protection/>
    </xf>
    <xf numFmtId="17" fontId="31" fillId="0" borderId="0" xfId="57" applyNumberFormat="1" applyFont="1" applyFill="1">
      <alignment/>
      <protection/>
    </xf>
    <xf numFmtId="0" fontId="34" fillId="37" borderId="35" xfId="57" applyFont="1" applyFill="1" applyBorder="1">
      <alignment/>
      <protection/>
    </xf>
    <xf numFmtId="0" fontId="35" fillId="37" borderId="36" xfId="46" applyFont="1" applyFill="1" applyBorder="1" applyAlignment="1" applyProtection="1">
      <alignment horizontal="left" indent="1"/>
      <protection/>
    </xf>
    <xf numFmtId="0" fontId="34" fillId="37" borderId="37" xfId="57" applyFont="1" applyFill="1" applyBorder="1">
      <alignment/>
      <protection/>
    </xf>
    <xf numFmtId="0" fontId="35" fillId="37" borderId="38" xfId="46" applyFont="1" applyFill="1" applyBorder="1" applyAlignment="1" applyProtection="1">
      <alignment horizontal="left" indent="1"/>
      <protection/>
    </xf>
    <xf numFmtId="0" fontId="35" fillId="37" borderId="39" xfId="46" applyFont="1" applyFill="1" applyBorder="1" applyAlignment="1" applyProtection="1">
      <alignment horizontal="left" indent="1"/>
      <protection/>
    </xf>
    <xf numFmtId="0" fontId="110" fillId="7" borderId="40" xfId="60" applyFont="1" applyFill="1" applyBorder="1">
      <alignment/>
      <protection/>
    </xf>
    <xf numFmtId="0" fontId="110" fillId="7" borderId="0" xfId="60" applyFont="1" applyFill="1">
      <alignment/>
      <protection/>
    </xf>
    <xf numFmtId="0" fontId="111" fillId="7" borderId="41" xfId="60" applyFont="1" applyFill="1" applyBorder="1" applyAlignment="1">
      <alignment/>
      <protection/>
    </xf>
    <xf numFmtId="0" fontId="112" fillId="7" borderId="42" xfId="60" applyFont="1" applyFill="1" applyBorder="1" applyAlignment="1">
      <alignment/>
      <protection/>
    </xf>
    <xf numFmtId="0" fontId="113" fillId="7" borderId="41" xfId="60" applyFont="1" applyFill="1" applyBorder="1" applyAlignment="1">
      <alignment/>
      <protection/>
    </xf>
    <xf numFmtId="0" fontId="114" fillId="7" borderId="42" xfId="60" applyFont="1" applyFill="1" applyBorder="1" applyAlignment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 applyAlignment="1">
      <alignment horizontal="left" indent="1"/>
      <protection/>
    </xf>
    <xf numFmtId="37" fontId="118" fillId="7" borderId="0" xfId="62" applyFont="1" applyFill="1">
      <alignment/>
      <protection/>
    </xf>
    <xf numFmtId="0" fontId="3" fillId="3" borderId="0" xfId="58" applyFont="1" applyFill="1">
      <alignment/>
      <protection/>
    </xf>
    <xf numFmtId="49" fontId="13" fillId="34" borderId="43" xfId="58" applyNumberFormat="1" applyFont="1" applyFill="1" applyBorder="1" applyAlignment="1">
      <alignment horizontal="center" vertical="center" wrapText="1"/>
      <protection/>
    </xf>
    <xf numFmtId="37" fontId="119" fillId="7" borderId="0" xfId="62" applyFont="1" applyFill="1" applyAlignment="1">
      <alignment horizontal="left" indent="1"/>
      <protection/>
    </xf>
    <xf numFmtId="37" fontId="120" fillId="7" borderId="0" xfId="62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46" applyFont="1" applyFill="1" applyAlignment="1" applyProtection="1">
      <alignment/>
      <protection/>
    </xf>
    <xf numFmtId="37" fontId="37" fillId="0" borderId="0" xfId="61" applyFont="1">
      <alignment/>
      <protection/>
    </xf>
    <xf numFmtId="10" fontId="14" fillId="35" borderId="26" xfId="58" applyNumberFormat="1" applyFont="1" applyFill="1" applyBorder="1" applyAlignment="1">
      <alignment horizontal="right"/>
      <protection/>
    </xf>
    <xf numFmtId="0" fontId="126" fillId="33" borderId="0" xfId="0" applyFont="1" applyFill="1" applyAlignment="1">
      <alignment vertical="center"/>
    </xf>
    <xf numFmtId="37" fontId="127" fillId="0" borderId="0" xfId="61" applyFont="1">
      <alignment/>
      <protection/>
    </xf>
    <xf numFmtId="37" fontId="128" fillId="0" borderId="0" xfId="61" applyFont="1">
      <alignment/>
      <protection/>
    </xf>
    <xf numFmtId="37" fontId="129" fillId="0" borderId="0" xfId="61" applyFont="1">
      <alignment/>
      <protection/>
    </xf>
    <xf numFmtId="3" fontId="23" fillId="36" borderId="44" xfId="58" applyNumberFormat="1" applyFont="1" applyFill="1" applyBorder="1" applyAlignment="1">
      <alignment vertical="center"/>
      <protection/>
    </xf>
    <xf numFmtId="3" fontId="23" fillId="36" borderId="0" xfId="58" applyNumberFormat="1" applyFont="1" applyFill="1" applyBorder="1" applyAlignment="1">
      <alignment vertical="center"/>
      <protection/>
    </xf>
    <xf numFmtId="3" fontId="23" fillId="36" borderId="45" xfId="58" applyNumberFormat="1" applyFont="1" applyFill="1" applyBorder="1" applyAlignment="1">
      <alignment vertical="center"/>
      <protection/>
    </xf>
    <xf numFmtId="187" fontId="23" fillId="36" borderId="46" xfId="58" applyNumberFormat="1" applyFont="1" applyFill="1" applyBorder="1" applyAlignment="1">
      <alignment vertical="center"/>
      <protection/>
    </xf>
    <xf numFmtId="10" fontId="23" fillId="36" borderId="47" xfId="58" applyNumberFormat="1" applyFont="1" applyFill="1" applyBorder="1" applyAlignment="1">
      <alignment horizontal="right" vertical="center"/>
      <protection/>
    </xf>
    <xf numFmtId="0" fontId="6" fillId="0" borderId="0" xfId="65" applyFont="1" applyAlignment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28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0" fontId="12" fillId="9" borderId="0" xfId="58" applyFont="1" applyFill="1">
      <alignment/>
      <protection/>
    </xf>
    <xf numFmtId="0" fontId="3" fillId="0" borderId="48" xfId="58" applyFont="1" applyFill="1" applyBorder="1">
      <alignment/>
      <protection/>
    </xf>
    <xf numFmtId="3" fontId="3" fillId="0" borderId="49" xfId="58" applyNumberFormat="1" applyFont="1" applyFill="1" applyBorder="1">
      <alignment/>
      <protection/>
    </xf>
    <xf numFmtId="3" fontId="3" fillId="0" borderId="50" xfId="58" applyNumberFormat="1" applyFont="1" applyFill="1" applyBorder="1">
      <alignment/>
      <protection/>
    </xf>
    <xf numFmtId="3" fontId="3" fillId="0" borderId="51" xfId="58" applyNumberFormat="1" applyFont="1" applyFill="1" applyBorder="1">
      <alignment/>
      <protection/>
    </xf>
    <xf numFmtId="10" fontId="3" fillId="0" borderId="52" xfId="58" applyNumberFormat="1" applyFont="1" applyFill="1" applyBorder="1">
      <alignment/>
      <protection/>
    </xf>
    <xf numFmtId="10" fontId="3" fillId="0" borderId="52" xfId="58" applyNumberFormat="1" applyFont="1" applyFill="1" applyBorder="1" applyAlignment="1">
      <alignment horizontal="right"/>
      <protection/>
    </xf>
    <xf numFmtId="10" fontId="3" fillId="0" borderId="53" xfId="58" applyNumberFormat="1" applyFont="1" applyFill="1" applyBorder="1" applyAlignment="1">
      <alignment horizontal="right"/>
      <protection/>
    </xf>
    <xf numFmtId="0" fontId="3" fillId="0" borderId="54" xfId="58" applyFont="1" applyFill="1" applyBorder="1">
      <alignment/>
      <protection/>
    </xf>
    <xf numFmtId="3" fontId="3" fillId="0" borderId="55" xfId="58" applyNumberFormat="1" applyFont="1" applyFill="1" applyBorder="1">
      <alignment/>
      <protection/>
    </xf>
    <xf numFmtId="3" fontId="3" fillId="0" borderId="56" xfId="58" applyNumberFormat="1" applyFont="1" applyFill="1" applyBorder="1">
      <alignment/>
      <protection/>
    </xf>
    <xf numFmtId="3" fontId="3" fillId="0" borderId="57" xfId="58" applyNumberFormat="1" applyFont="1" applyFill="1" applyBorder="1">
      <alignment/>
      <protection/>
    </xf>
    <xf numFmtId="10" fontId="3" fillId="0" borderId="58" xfId="58" applyNumberFormat="1" applyFont="1" applyFill="1" applyBorder="1">
      <alignment/>
      <protection/>
    </xf>
    <xf numFmtId="10" fontId="3" fillId="0" borderId="58" xfId="58" applyNumberFormat="1" applyFont="1" applyFill="1" applyBorder="1" applyAlignment="1">
      <alignment horizontal="right"/>
      <protection/>
    </xf>
    <xf numFmtId="10" fontId="3" fillId="0" borderId="59" xfId="58" applyNumberFormat="1" applyFont="1" applyFill="1" applyBorder="1" applyAlignment="1">
      <alignment horizontal="right"/>
      <protection/>
    </xf>
    <xf numFmtId="0" fontId="3" fillId="0" borderId="60" xfId="58" applyFont="1" applyFill="1" applyBorder="1">
      <alignment/>
      <protection/>
    </xf>
    <xf numFmtId="3" fontId="3" fillId="0" borderId="61" xfId="58" applyNumberFormat="1" applyFont="1" applyFill="1" applyBorder="1">
      <alignment/>
      <protection/>
    </xf>
    <xf numFmtId="3" fontId="3" fillId="0" borderId="62" xfId="58" applyNumberFormat="1" applyFont="1" applyFill="1" applyBorder="1">
      <alignment/>
      <protection/>
    </xf>
    <xf numFmtId="3" fontId="3" fillId="0" borderId="63" xfId="58" applyNumberFormat="1" applyFont="1" applyFill="1" applyBorder="1">
      <alignment/>
      <protection/>
    </xf>
    <xf numFmtId="10" fontId="3" fillId="0" borderId="64" xfId="58" applyNumberFormat="1" applyFont="1" applyFill="1" applyBorder="1">
      <alignment/>
      <protection/>
    </xf>
    <xf numFmtId="10" fontId="3" fillId="0" borderId="64" xfId="58" applyNumberFormat="1" applyFont="1" applyFill="1" applyBorder="1" applyAlignment="1">
      <alignment horizontal="right"/>
      <protection/>
    </xf>
    <xf numFmtId="10" fontId="3" fillId="0" borderId="65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68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3" fontId="3" fillId="0" borderId="70" xfId="58" applyNumberFormat="1" applyFont="1" applyFill="1" applyBorder="1">
      <alignment/>
      <protection/>
    </xf>
    <xf numFmtId="10" fontId="14" fillId="36" borderId="71" xfId="65" applyNumberFormat="1" applyFont="1" applyFill="1" applyBorder="1">
      <alignment/>
      <protection/>
    </xf>
    <xf numFmtId="10" fontId="14" fillId="36" borderId="72" xfId="65" applyNumberFormat="1" applyFont="1" applyFill="1" applyBorder="1">
      <alignment/>
      <protection/>
    </xf>
    <xf numFmtId="0" fontId="130" fillId="33" borderId="73" xfId="57" applyFont="1" applyFill="1" applyBorder="1">
      <alignment/>
      <protection/>
    </xf>
    <xf numFmtId="0" fontId="131" fillId="33" borderId="74" xfId="57" applyFont="1" applyFill="1" applyBorder="1">
      <alignment/>
      <protection/>
    </xf>
    <xf numFmtId="0" fontId="130" fillId="33" borderId="75" xfId="57" applyFont="1" applyFill="1" applyBorder="1">
      <alignment/>
      <protection/>
    </xf>
    <xf numFmtId="0" fontId="131" fillId="33" borderId="76" xfId="57" applyFont="1" applyFill="1" applyBorder="1">
      <alignment/>
      <protection/>
    </xf>
    <xf numFmtId="0" fontId="132" fillId="33" borderId="75" xfId="57" applyFont="1" applyFill="1" applyBorder="1">
      <alignment/>
      <protection/>
    </xf>
    <xf numFmtId="0" fontId="133" fillId="33" borderId="75" xfId="57" applyFont="1" applyFill="1" applyBorder="1">
      <alignment/>
      <protection/>
    </xf>
    <xf numFmtId="0" fontId="130" fillId="33" borderId="77" xfId="57" applyFont="1" applyFill="1" applyBorder="1">
      <alignment/>
      <protection/>
    </xf>
    <xf numFmtId="0" fontId="131" fillId="33" borderId="78" xfId="57" applyFont="1" applyFill="1" applyBorder="1">
      <alignment/>
      <protection/>
    </xf>
    <xf numFmtId="0" fontId="31" fillId="38" borderId="79" xfId="57" applyFont="1" applyFill="1" applyBorder="1">
      <alignment/>
      <protection/>
    </xf>
    <xf numFmtId="0" fontId="31" fillId="38" borderId="80" xfId="57" applyFont="1" applyFill="1" applyBorder="1">
      <alignment/>
      <protection/>
    </xf>
    <xf numFmtId="0" fontId="34" fillId="2" borderId="37" xfId="57" applyFont="1" applyFill="1" applyBorder="1">
      <alignment/>
      <protection/>
    </xf>
    <xf numFmtId="0" fontId="35" fillId="2" borderId="38" xfId="46" applyFont="1" applyFill="1" applyBorder="1" applyAlignment="1" applyProtection="1">
      <alignment horizontal="left" indent="1"/>
      <protection/>
    </xf>
    <xf numFmtId="0" fontId="35" fillId="2" borderId="81" xfId="46" applyFont="1" applyFill="1" applyBorder="1" applyAlignment="1" applyProtection="1">
      <alignment horizontal="left" indent="1"/>
      <protection/>
    </xf>
    <xf numFmtId="0" fontId="34" fillId="2" borderId="82" xfId="57" applyFont="1" applyFill="1" applyBorder="1">
      <alignment/>
      <protection/>
    </xf>
    <xf numFmtId="0" fontId="35" fillId="2" borderId="83" xfId="46" applyFont="1" applyFill="1" applyBorder="1" applyAlignment="1" applyProtection="1">
      <alignment horizontal="left" indent="1"/>
      <protection/>
    </xf>
    <xf numFmtId="0" fontId="32" fillId="14" borderId="84" xfId="59" applyFont="1" applyFill="1" applyBorder="1">
      <alignment/>
      <protection/>
    </xf>
    <xf numFmtId="0" fontId="33" fillId="14" borderId="85" xfId="46" applyFont="1" applyFill="1" applyBorder="1" applyAlignment="1" applyProtection="1">
      <alignment horizontal="left" indent="1"/>
      <protection/>
    </xf>
    <xf numFmtId="3" fontId="6" fillId="2" borderId="86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11" xfId="61" applyNumberFormat="1" applyFont="1" applyFill="1" applyBorder="1">
      <alignment/>
      <protection/>
    </xf>
    <xf numFmtId="37" fontId="6" fillId="2" borderId="1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87" xfId="61" applyNumberFormat="1" applyFont="1" applyFill="1" applyBorder="1" applyAlignment="1">
      <alignment horizontal="right"/>
      <protection/>
    </xf>
    <xf numFmtId="37" fontId="3" fillId="2" borderId="1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8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88" xfId="61" applyNumberFormat="1" applyFont="1" applyFill="1" applyBorder="1" applyAlignment="1" applyProtection="1">
      <alignment horizontal="center"/>
      <protection/>
    </xf>
    <xf numFmtId="37" fontId="16" fillId="39" borderId="79" xfId="61" applyFont="1" applyFill="1" applyBorder="1" applyAlignment="1">
      <alignment vertical="center"/>
      <protection/>
    </xf>
    <xf numFmtId="37" fontId="16" fillId="39" borderId="88" xfId="61" applyFont="1" applyFill="1" applyBorder="1" applyAlignment="1">
      <alignment vertical="center"/>
      <protection/>
    </xf>
    <xf numFmtId="37" fontId="3" fillId="39" borderId="80" xfId="61" applyFont="1" applyFill="1" applyBorder="1">
      <alignment/>
      <protection/>
    </xf>
    <xf numFmtId="37" fontId="18" fillId="39" borderId="73" xfId="61" applyFont="1" applyFill="1" applyBorder="1">
      <alignment/>
      <protection/>
    </xf>
    <xf numFmtId="37" fontId="18" fillId="39" borderId="74" xfId="61" applyFont="1" applyFill="1" applyBorder="1">
      <alignment/>
      <protection/>
    </xf>
    <xf numFmtId="37" fontId="18" fillId="39" borderId="75" xfId="61" applyFont="1" applyFill="1" applyBorder="1">
      <alignment/>
      <protection/>
    </xf>
    <xf numFmtId="37" fontId="18" fillId="39" borderId="76" xfId="61" applyFont="1" applyFill="1" applyBorder="1">
      <alignment/>
      <protection/>
    </xf>
    <xf numFmtId="37" fontId="16" fillId="39" borderId="79" xfId="61" applyFont="1" applyFill="1" applyBorder="1" applyAlignment="1" applyProtection="1">
      <alignment vertical="center"/>
      <protection/>
    </xf>
    <xf numFmtId="37" fontId="16" fillId="39" borderId="88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73" xfId="61" applyFont="1" applyFill="1" applyBorder="1" applyAlignment="1">
      <alignment horizontal="centerContinuous" vertical="center"/>
      <protection/>
    </xf>
    <xf numFmtId="37" fontId="16" fillId="39" borderId="74" xfId="61" applyFont="1" applyFill="1" applyBorder="1" applyAlignment="1">
      <alignment horizontal="centerContinuous" vertical="center"/>
      <protection/>
    </xf>
    <xf numFmtId="37" fontId="13" fillId="39" borderId="79" xfId="61" applyFont="1" applyFill="1" applyBorder="1" applyAlignment="1" applyProtection="1">
      <alignment horizontal="centerContinuous"/>
      <protection/>
    </xf>
    <xf numFmtId="37" fontId="13" fillId="39" borderId="80" xfId="61" applyFont="1" applyFill="1" applyBorder="1" applyAlignment="1">
      <alignment horizontal="centerContinuous"/>
      <protection/>
    </xf>
    <xf numFmtId="37" fontId="13" fillId="39" borderId="89" xfId="61" applyFont="1" applyFill="1" applyBorder="1" applyAlignment="1" applyProtection="1">
      <alignment horizontal="center"/>
      <protection/>
    </xf>
    <xf numFmtId="37" fontId="13" fillId="39" borderId="90" xfId="61" applyFont="1" applyFill="1" applyBorder="1" applyAlignment="1" applyProtection="1">
      <alignment horizontal="center"/>
      <protection/>
    </xf>
    <xf numFmtId="37" fontId="13" fillId="39" borderId="91" xfId="61" applyFont="1" applyFill="1" applyBorder="1" applyAlignment="1" applyProtection="1">
      <alignment horizontal="center"/>
      <protection/>
    </xf>
    <xf numFmtId="37" fontId="13" fillId="39" borderId="92" xfId="61" applyFont="1" applyFill="1" applyBorder="1" applyAlignment="1" applyProtection="1">
      <alignment horizontal="center"/>
      <protection/>
    </xf>
    <xf numFmtId="37" fontId="13" fillId="39" borderId="18" xfId="61" applyFont="1" applyFill="1" applyBorder="1" applyAlignment="1" applyProtection="1">
      <alignment horizontal="center"/>
      <protection/>
    </xf>
    <xf numFmtId="37" fontId="134" fillId="33" borderId="0" xfId="47" applyNumberFormat="1" applyFont="1" applyFill="1" applyBorder="1" applyAlignment="1">
      <alignment/>
    </xf>
    <xf numFmtId="37" fontId="39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5" fillId="33" borderId="0" xfId="46" applyNumberFormat="1" applyFont="1" applyFill="1" applyBorder="1" applyAlignment="1" applyProtection="1">
      <alignment horizontal="center"/>
      <protection/>
    </xf>
    <xf numFmtId="37" fontId="85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1" fillId="37" borderId="93" xfId="58" applyNumberFormat="1" applyFont="1" applyFill="1" applyBorder="1" applyAlignment="1">
      <alignment vertical="center"/>
      <protection/>
    </xf>
    <xf numFmtId="0" fontId="41" fillId="37" borderId="94" xfId="58" applyNumberFormat="1" applyFont="1" applyFill="1" applyBorder="1" applyAlignment="1">
      <alignment vertical="center"/>
      <protection/>
    </xf>
    <xf numFmtId="3" fontId="41" fillId="37" borderId="95" xfId="58" applyNumberFormat="1" applyFont="1" applyFill="1" applyBorder="1" applyAlignment="1">
      <alignment vertical="center"/>
      <protection/>
    </xf>
    <xf numFmtId="3" fontId="41" fillId="37" borderId="94" xfId="58" applyNumberFormat="1" applyFont="1" applyFill="1" applyBorder="1" applyAlignment="1">
      <alignment vertical="center"/>
      <protection/>
    </xf>
    <xf numFmtId="3" fontId="41" fillId="37" borderId="96" xfId="58" applyNumberFormat="1" applyFont="1" applyFill="1" applyBorder="1" applyAlignment="1">
      <alignment vertical="center"/>
      <protection/>
    </xf>
    <xf numFmtId="3" fontId="41" fillId="37" borderId="97" xfId="58" applyNumberFormat="1" applyFont="1" applyFill="1" applyBorder="1" applyAlignment="1">
      <alignment vertical="center"/>
      <protection/>
    </xf>
    <xf numFmtId="187" fontId="41" fillId="37" borderId="98" xfId="58" applyNumberFormat="1" applyFont="1" applyFill="1" applyBorder="1" applyAlignment="1">
      <alignment vertical="center"/>
      <protection/>
    </xf>
    <xf numFmtId="3" fontId="41" fillId="37" borderId="99" xfId="58" applyNumberFormat="1" applyFont="1" applyFill="1" applyBorder="1" applyAlignment="1">
      <alignment vertical="center"/>
      <protection/>
    </xf>
    <xf numFmtId="10" fontId="41" fillId="37" borderId="98" xfId="58" applyNumberFormat="1" applyFont="1" applyFill="1" applyBorder="1" applyAlignment="1">
      <alignment horizontal="right" vertical="center"/>
      <protection/>
    </xf>
    <xf numFmtId="3" fontId="41" fillId="37" borderId="100" xfId="58" applyNumberFormat="1" applyFont="1" applyFill="1" applyBorder="1" applyAlignment="1">
      <alignment vertical="center"/>
      <protection/>
    </xf>
    <xf numFmtId="10" fontId="41" fillId="37" borderId="101" xfId="58" applyNumberFormat="1" applyFont="1" applyFill="1" applyBorder="1" applyAlignment="1">
      <alignment horizontal="right" vertical="center"/>
      <protection/>
    </xf>
    <xf numFmtId="0" fontId="41" fillId="0" borderId="0" xfId="58" applyFont="1" applyFill="1" applyAlignment="1">
      <alignment vertical="center"/>
      <protection/>
    </xf>
    <xf numFmtId="0" fontId="3" fillId="2" borderId="102" xfId="64" applyNumberFormat="1" applyFont="1" applyFill="1" applyBorder="1" quotePrefix="1">
      <alignment/>
      <protection/>
    </xf>
    <xf numFmtId="3" fontId="3" fillId="2" borderId="103" xfId="64" applyNumberFormat="1" applyFont="1" applyFill="1" applyBorder="1">
      <alignment/>
      <protection/>
    </xf>
    <xf numFmtId="3" fontId="3" fillId="2" borderId="104" xfId="64" applyNumberFormat="1" applyFont="1" applyFill="1" applyBorder="1">
      <alignment/>
      <protection/>
    </xf>
    <xf numFmtId="10" fontId="3" fillId="2" borderId="105" xfId="64" applyNumberFormat="1" applyFont="1" applyFill="1" applyBorder="1">
      <alignment/>
      <protection/>
    </xf>
    <xf numFmtId="2" fontId="3" fillId="2" borderId="106" xfId="64" applyNumberFormat="1" applyFont="1" applyFill="1" applyBorder="1" applyAlignment="1">
      <alignment horizontal="right"/>
      <protection/>
    </xf>
    <xf numFmtId="2" fontId="3" fillId="2" borderId="107" xfId="64" applyNumberFormat="1" applyFont="1" applyFill="1" applyBorder="1">
      <alignment/>
      <protection/>
    </xf>
    <xf numFmtId="0" fontId="3" fillId="2" borderId="108" xfId="64" applyNumberFormat="1" applyFont="1" applyFill="1" applyBorder="1" quotePrefix="1">
      <alignment/>
      <protection/>
    </xf>
    <xf numFmtId="3" fontId="3" fillId="2" borderId="55" xfId="64" applyNumberFormat="1" applyFont="1" applyFill="1" applyBorder="1">
      <alignment/>
      <protection/>
    </xf>
    <xf numFmtId="3" fontId="3" fillId="2" borderId="67" xfId="64" applyNumberFormat="1" applyFont="1" applyFill="1" applyBorder="1">
      <alignment/>
      <protection/>
    </xf>
    <xf numFmtId="10" fontId="3" fillId="2" borderId="56" xfId="64" applyNumberFormat="1" applyFont="1" applyFill="1" applyBorder="1">
      <alignment/>
      <protection/>
    </xf>
    <xf numFmtId="2" fontId="3" fillId="2" borderId="58" xfId="64" applyNumberFormat="1" applyFont="1" applyFill="1" applyBorder="1" applyAlignment="1">
      <alignment horizontal="right"/>
      <protection/>
    </xf>
    <xf numFmtId="2" fontId="3" fillId="2" borderId="59" xfId="64" applyNumberFormat="1" applyFont="1" applyFill="1" applyBorder="1">
      <alignment/>
      <protection/>
    </xf>
    <xf numFmtId="0" fontId="3" fillId="2" borderId="109" xfId="64" applyNumberFormat="1" applyFont="1" applyFill="1" applyBorder="1" quotePrefix="1">
      <alignment/>
      <protection/>
    </xf>
    <xf numFmtId="3" fontId="3" fillId="2" borderId="110" xfId="64" applyNumberFormat="1" applyFont="1" applyFill="1" applyBorder="1">
      <alignment/>
      <protection/>
    </xf>
    <xf numFmtId="3" fontId="3" fillId="2" borderId="111" xfId="64" applyNumberFormat="1" applyFont="1" applyFill="1" applyBorder="1">
      <alignment/>
      <protection/>
    </xf>
    <xf numFmtId="10" fontId="3" fillId="2" borderId="112" xfId="64" applyNumberFormat="1" applyFont="1" applyFill="1" applyBorder="1">
      <alignment/>
      <protection/>
    </xf>
    <xf numFmtId="2" fontId="3" fillId="2" borderId="113" xfId="64" applyNumberFormat="1" applyFont="1" applyFill="1" applyBorder="1" applyAlignment="1">
      <alignment horizontal="right"/>
      <protection/>
    </xf>
    <xf numFmtId="2" fontId="3" fillId="2" borderId="114" xfId="64" applyNumberFormat="1" applyFont="1" applyFill="1" applyBorder="1">
      <alignment/>
      <protection/>
    </xf>
    <xf numFmtId="37" fontId="135" fillId="2" borderId="0" xfId="61" applyFont="1" applyFill="1" applyBorder="1" applyAlignment="1" applyProtection="1">
      <alignment horizontal="left"/>
      <protection/>
    </xf>
    <xf numFmtId="3" fontId="3" fillId="2" borderId="73" xfId="61" applyNumberFormat="1" applyFont="1" applyFill="1" applyBorder="1" applyAlignment="1">
      <alignment horizontal="right"/>
      <protection/>
    </xf>
    <xf numFmtId="3" fontId="3" fillId="2" borderId="115" xfId="61" applyNumberFormat="1" applyFont="1" applyFill="1" applyBorder="1">
      <alignment/>
      <protection/>
    </xf>
    <xf numFmtId="3" fontId="3" fillId="2" borderId="115" xfId="61" applyNumberFormat="1" applyFont="1" applyFill="1" applyBorder="1" applyAlignment="1">
      <alignment horizontal="right"/>
      <protection/>
    </xf>
    <xf numFmtId="37" fontId="3" fillId="2" borderId="86" xfId="61" applyFont="1" applyFill="1" applyBorder="1" applyProtection="1">
      <alignment/>
      <protection/>
    </xf>
    <xf numFmtId="37" fontId="3" fillId="2" borderId="73" xfId="61" applyFont="1" applyFill="1" applyBorder="1" applyAlignment="1" applyProtection="1">
      <alignment horizontal="right"/>
      <protection/>
    </xf>
    <xf numFmtId="37" fontId="3" fillId="2" borderId="115" xfId="61" applyFont="1" applyFill="1" applyBorder="1" applyAlignment="1" applyProtection="1">
      <alignment horizontal="right"/>
      <protection/>
    </xf>
    <xf numFmtId="37" fontId="3" fillId="2" borderId="74" xfId="61" applyFont="1" applyFill="1" applyBorder="1" applyProtection="1">
      <alignment/>
      <protection/>
    </xf>
    <xf numFmtId="37" fontId="3" fillId="2" borderId="73" xfId="61" applyFont="1" applyFill="1" applyBorder="1" applyProtection="1">
      <alignment/>
      <protection/>
    </xf>
    <xf numFmtId="37" fontId="3" fillId="2" borderId="36" xfId="61" applyFont="1" applyFill="1" applyBorder="1" applyProtection="1">
      <alignment/>
      <protection/>
    </xf>
    <xf numFmtId="3" fontId="3" fillId="2" borderId="75" xfId="61" applyNumberFormat="1" applyFont="1" applyFill="1" applyBorder="1" applyAlignment="1">
      <alignment horizontal="right"/>
      <protection/>
    </xf>
    <xf numFmtId="3" fontId="3" fillId="2" borderId="116" xfId="61" applyNumberFormat="1" applyFont="1" applyFill="1" applyBorder="1">
      <alignment/>
      <protection/>
    </xf>
    <xf numFmtId="3" fontId="3" fillId="2" borderId="116" xfId="61" applyNumberFormat="1" applyFont="1" applyFill="1" applyBorder="1" applyAlignment="1">
      <alignment horizontal="right"/>
      <protection/>
    </xf>
    <xf numFmtId="37" fontId="3" fillId="2" borderId="0" xfId="61" applyFont="1" applyFill="1" applyBorder="1" applyProtection="1">
      <alignment/>
      <protection/>
    </xf>
    <xf numFmtId="37" fontId="3" fillId="2" borderId="75" xfId="61" applyFont="1" applyFill="1" applyBorder="1" applyAlignment="1" applyProtection="1">
      <alignment horizontal="right"/>
      <protection/>
    </xf>
    <xf numFmtId="37" fontId="3" fillId="2" borderId="116" xfId="61" applyFont="1" applyFill="1" applyBorder="1" applyAlignment="1" applyProtection="1">
      <alignment horizontal="right"/>
      <protection/>
    </xf>
    <xf numFmtId="37" fontId="3" fillId="2" borderId="76" xfId="61" applyFont="1" applyFill="1" applyBorder="1" applyProtection="1">
      <alignment/>
      <protection/>
    </xf>
    <xf numFmtId="37" fontId="3" fillId="2" borderId="75" xfId="61" applyFont="1" applyFill="1" applyBorder="1" applyProtection="1">
      <alignment/>
      <protection/>
    </xf>
    <xf numFmtId="37" fontId="3" fillId="2" borderId="47" xfId="61" applyFont="1" applyFill="1" applyBorder="1" applyProtection="1">
      <alignment/>
      <protection/>
    </xf>
    <xf numFmtId="37" fontId="136" fillId="2" borderId="0" xfId="61" applyFont="1" applyFill="1" applyBorder="1" applyAlignment="1" applyProtection="1">
      <alignment horizontal="left"/>
      <protection/>
    </xf>
    <xf numFmtId="37" fontId="6" fillId="2" borderId="117" xfId="61" applyFont="1" applyFill="1" applyBorder="1" applyAlignment="1">
      <alignment vertical="center"/>
      <protection/>
    </xf>
    <xf numFmtId="37" fontId="135" fillId="2" borderId="11" xfId="61" applyFont="1" applyFill="1" applyBorder="1" applyAlignment="1" applyProtection="1">
      <alignment horizontal="left"/>
      <protection/>
    </xf>
    <xf numFmtId="3" fontId="3" fillId="2" borderId="117" xfId="61" applyNumberFormat="1" applyFont="1" applyFill="1" applyBorder="1" applyAlignment="1">
      <alignment horizontal="right"/>
      <protection/>
    </xf>
    <xf numFmtId="3" fontId="3" fillId="2" borderId="118" xfId="61" applyNumberFormat="1" applyFont="1" applyFill="1" applyBorder="1">
      <alignment/>
      <protection/>
    </xf>
    <xf numFmtId="37" fontId="3" fillId="2" borderId="117" xfId="61" applyFont="1" applyFill="1" applyBorder="1" applyAlignment="1" applyProtection="1">
      <alignment horizontal="right"/>
      <protection/>
    </xf>
    <xf numFmtId="37" fontId="3" fillId="2" borderId="118" xfId="61" applyFont="1" applyFill="1" applyBorder="1" applyAlignment="1" applyProtection="1">
      <alignment horizontal="right"/>
      <protection/>
    </xf>
    <xf numFmtId="37" fontId="3" fillId="2" borderId="11" xfId="61" applyFont="1" applyFill="1" applyBorder="1" applyProtection="1">
      <alignment/>
      <protection/>
    </xf>
    <xf numFmtId="37" fontId="3" fillId="2" borderId="119" xfId="61" applyFont="1" applyFill="1" applyBorder="1" applyProtection="1">
      <alignment/>
      <protection/>
    </xf>
    <xf numFmtId="37" fontId="3" fillId="2" borderId="117" xfId="61" applyFont="1" applyFill="1" applyBorder="1" applyProtection="1">
      <alignment/>
      <protection/>
    </xf>
    <xf numFmtId="37" fontId="3" fillId="2" borderId="72" xfId="61" applyFont="1" applyFill="1" applyBorder="1" applyProtection="1">
      <alignment/>
      <protection/>
    </xf>
    <xf numFmtId="37" fontId="137" fillId="2" borderId="75" xfId="61" applyFont="1" applyFill="1" applyBorder="1" applyAlignment="1" applyProtection="1">
      <alignment vertical="center"/>
      <protection/>
    </xf>
    <xf numFmtId="37" fontId="135" fillId="2" borderId="0" xfId="61" applyFont="1" applyFill="1" applyBorder="1" applyAlignment="1" applyProtection="1">
      <alignment horizontal="left" vertical="center"/>
      <protection/>
    </xf>
    <xf numFmtId="3" fontId="3" fillId="2" borderId="75" xfId="61" applyNumberFormat="1" applyFont="1" applyFill="1" applyBorder="1">
      <alignment/>
      <protection/>
    </xf>
    <xf numFmtId="37" fontId="11" fillId="2" borderId="117" xfId="61" applyFont="1" applyFill="1" applyBorder="1" applyAlignment="1" applyProtection="1">
      <alignment horizontal="left"/>
      <protection/>
    </xf>
    <xf numFmtId="37" fontId="5" fillId="2" borderId="11" xfId="61" applyFont="1" applyFill="1" applyBorder="1" applyAlignment="1" applyProtection="1">
      <alignment horizontal="left"/>
      <protection/>
    </xf>
    <xf numFmtId="37" fontId="9" fillId="2" borderId="75" xfId="61" applyFont="1" applyFill="1" applyBorder="1" applyAlignment="1" applyProtection="1">
      <alignment horizontal="left"/>
      <protection/>
    </xf>
    <xf numFmtId="37" fontId="10" fillId="2" borderId="0" xfId="61" applyFont="1" applyFill="1" applyBorder="1" applyAlignment="1" applyProtection="1">
      <alignment horizontal="left"/>
      <protection/>
    </xf>
    <xf numFmtId="3" fontId="3" fillId="2" borderId="76" xfId="61" applyNumberFormat="1" applyFont="1" applyFill="1" applyBorder="1" applyAlignment="1">
      <alignment horizontal="right"/>
      <protection/>
    </xf>
    <xf numFmtId="3" fontId="3" fillId="2" borderId="47" xfId="61" applyNumberFormat="1" applyFont="1" applyFill="1" applyBorder="1" applyAlignment="1">
      <alignment horizontal="right"/>
      <protection/>
    </xf>
    <xf numFmtId="3" fontId="3" fillId="2" borderId="120" xfId="61" applyNumberFormat="1" applyFont="1" applyFill="1" applyBorder="1" applyAlignment="1">
      <alignment horizontal="right"/>
      <protection/>
    </xf>
    <xf numFmtId="3" fontId="3" fillId="2" borderId="121" xfId="61" applyNumberFormat="1" applyFont="1" applyFill="1" applyBorder="1" applyAlignment="1">
      <alignment horizontal="right"/>
      <protection/>
    </xf>
    <xf numFmtId="3" fontId="3" fillId="2" borderId="122" xfId="61" applyNumberFormat="1" applyFont="1" applyFill="1" applyBorder="1" applyAlignment="1">
      <alignment horizontal="right"/>
      <protection/>
    </xf>
    <xf numFmtId="3" fontId="3" fillId="2" borderId="123" xfId="61" applyNumberFormat="1" applyFont="1" applyFill="1" applyBorder="1" applyAlignment="1">
      <alignment horizontal="right"/>
      <protection/>
    </xf>
    <xf numFmtId="3" fontId="3" fillId="2" borderId="124" xfId="61" applyNumberFormat="1" applyFont="1" applyFill="1" applyBorder="1" applyAlignment="1">
      <alignment horizontal="right"/>
      <protection/>
    </xf>
    <xf numFmtId="37" fontId="7" fillId="2" borderId="117" xfId="61" applyFont="1" applyFill="1" applyBorder="1" applyAlignment="1" applyProtection="1">
      <alignment horizontal="left"/>
      <protection/>
    </xf>
    <xf numFmtId="37" fontId="3" fillId="2" borderId="0" xfId="61" applyFont="1" applyFill="1" applyBorder="1">
      <alignment/>
      <protection/>
    </xf>
    <xf numFmtId="2" fontId="6" fillId="2" borderId="75" xfId="67" applyNumberFormat="1" applyFont="1" applyFill="1" applyBorder="1" applyAlignment="1" applyProtection="1">
      <alignment horizontal="right" indent="1"/>
      <protection/>
    </xf>
    <xf numFmtId="2" fontId="6" fillId="2" borderId="116" xfId="67" applyNumberFormat="1" applyFont="1" applyFill="1" applyBorder="1" applyAlignment="1" applyProtection="1">
      <alignment horizontal="center"/>
      <protection/>
    </xf>
    <xf numFmtId="2" fontId="6" fillId="2" borderId="116" xfId="67" applyNumberFormat="1" applyFont="1" applyFill="1" applyBorder="1" applyAlignment="1" applyProtection="1">
      <alignment horizontal="right" indent="1"/>
      <protection/>
    </xf>
    <xf numFmtId="2" fontId="6" fillId="2" borderId="75" xfId="67" applyNumberFormat="1" applyFont="1" applyFill="1" applyBorder="1" applyAlignment="1" applyProtection="1">
      <alignment horizontal="center"/>
      <protection/>
    </xf>
    <xf numFmtId="2" fontId="6" fillId="2" borderId="76" xfId="67" applyNumberFormat="1" applyFont="1" applyFill="1" applyBorder="1" applyAlignment="1" applyProtection="1">
      <alignment horizontal="center"/>
      <protection/>
    </xf>
    <xf numFmtId="2" fontId="6" fillId="2" borderId="47" xfId="67" applyNumberFormat="1" applyFont="1" applyFill="1" applyBorder="1" applyAlignment="1" applyProtection="1">
      <alignment horizontal="center"/>
      <protection/>
    </xf>
    <xf numFmtId="37" fontId="8" fillId="2" borderId="122" xfId="61" applyFont="1" applyFill="1" applyBorder="1" applyAlignment="1" applyProtection="1">
      <alignment horizontal="left"/>
      <protection/>
    </xf>
    <xf numFmtId="37" fontId="3" fillId="2" borderId="87" xfId="61" applyFont="1" applyFill="1" applyBorder="1">
      <alignment/>
      <protection/>
    </xf>
    <xf numFmtId="2" fontId="6" fillId="2" borderId="122" xfId="61" applyNumberFormat="1" applyFont="1" applyFill="1" applyBorder="1" applyProtection="1">
      <alignment/>
      <protection/>
    </xf>
    <xf numFmtId="2" fontId="6" fillId="2" borderId="121" xfId="61" applyNumberFormat="1" applyFont="1" applyFill="1" applyBorder="1" applyProtection="1">
      <alignment/>
      <protection/>
    </xf>
    <xf numFmtId="2" fontId="6" fillId="2" borderId="122" xfId="61" applyNumberFormat="1" applyFont="1" applyFill="1" applyBorder="1" applyAlignment="1" applyProtection="1">
      <alignment horizontal="right" indent="1"/>
      <protection/>
    </xf>
    <xf numFmtId="2" fontId="6" fillId="2" borderId="121" xfId="61" applyNumberFormat="1" applyFont="1" applyFill="1" applyBorder="1" applyAlignment="1" applyProtection="1">
      <alignment horizontal="right" indent="1"/>
      <protection/>
    </xf>
    <xf numFmtId="2" fontId="6" fillId="2" borderId="87" xfId="61" applyNumberFormat="1" applyFont="1" applyFill="1" applyBorder="1" applyAlignment="1" applyProtection="1">
      <alignment horizontal="right" indent="1"/>
      <protection/>
    </xf>
    <xf numFmtId="2" fontId="6" fillId="2" borderId="123" xfId="61" applyNumberFormat="1" applyFont="1" applyFill="1" applyBorder="1" applyAlignment="1" applyProtection="1">
      <alignment horizontal="right" indent="1"/>
      <protection/>
    </xf>
    <xf numFmtId="2" fontId="6" fillId="2" borderId="124" xfId="61" applyNumberFormat="1" applyFont="1" applyFill="1" applyBorder="1" applyAlignment="1" applyProtection="1">
      <alignment horizontal="right" indent="1"/>
      <protection/>
    </xf>
    <xf numFmtId="37" fontId="7" fillId="2" borderId="75" xfId="61" applyFont="1" applyFill="1" applyBorder="1" applyAlignment="1" applyProtection="1">
      <alignment horizontal="left"/>
      <protection/>
    </xf>
    <xf numFmtId="37" fontId="5" fillId="2" borderId="0" xfId="61" applyFont="1" applyFill="1" applyBorder="1" applyAlignment="1" applyProtection="1">
      <alignment horizontal="left"/>
      <protection/>
    </xf>
    <xf numFmtId="2" fontId="6" fillId="2" borderId="75" xfId="61" applyNumberFormat="1" applyFont="1" applyFill="1" applyBorder="1" applyProtection="1">
      <alignment/>
      <protection/>
    </xf>
    <xf numFmtId="2" fontId="6" fillId="2" borderId="116" xfId="61" applyNumberFormat="1" applyFont="1" applyFill="1" applyBorder="1" applyProtection="1">
      <alignment/>
      <protection/>
    </xf>
    <xf numFmtId="2" fontId="6" fillId="2" borderId="75" xfId="61" applyNumberFormat="1" applyFont="1" applyFill="1" applyBorder="1" applyAlignment="1" applyProtection="1">
      <alignment horizontal="right" indent="1"/>
      <protection/>
    </xf>
    <xf numFmtId="2" fontId="6" fillId="2" borderId="116" xfId="61" applyNumberFormat="1" applyFont="1" applyFill="1" applyBorder="1" applyAlignment="1" applyProtection="1">
      <alignment horizontal="right" indent="1"/>
      <protection/>
    </xf>
    <xf numFmtId="2" fontId="6" fillId="2" borderId="0" xfId="61" applyNumberFormat="1" applyFont="1" applyFill="1" applyBorder="1" applyAlignment="1" applyProtection="1">
      <alignment horizontal="right" indent="1"/>
      <protection/>
    </xf>
    <xf numFmtId="2" fontId="6" fillId="2" borderId="76" xfId="61" applyNumberFormat="1" applyFont="1" applyFill="1" applyBorder="1" applyAlignment="1" applyProtection="1">
      <alignment horizontal="right" indent="1"/>
      <protection/>
    </xf>
    <xf numFmtId="2" fontId="6" fillId="2" borderId="47" xfId="61" applyNumberFormat="1" applyFont="1" applyFill="1" applyBorder="1" applyAlignment="1" applyProtection="1">
      <alignment horizontal="right" indent="1"/>
      <protection/>
    </xf>
    <xf numFmtId="37" fontId="9" fillId="2" borderId="79" xfId="61" applyFont="1" applyFill="1" applyBorder="1" applyAlignment="1" applyProtection="1">
      <alignment horizontal="left"/>
      <protection/>
    </xf>
    <xf numFmtId="37" fontId="5" fillId="2" borderId="88" xfId="61" applyFont="1" applyFill="1" applyBorder="1" applyAlignment="1" applyProtection="1">
      <alignment horizontal="left"/>
      <protection/>
    </xf>
    <xf numFmtId="2" fontId="6" fillId="2" borderId="79" xfId="61" applyNumberFormat="1" applyFont="1" applyFill="1" applyBorder="1" applyAlignment="1" applyProtection="1">
      <alignment horizontal="right" indent="1"/>
      <protection/>
    </xf>
    <xf numFmtId="2" fontId="6" fillId="2" borderId="125" xfId="61" applyNumberFormat="1" applyFont="1" applyFill="1" applyBorder="1" applyAlignment="1" applyProtection="1">
      <alignment horizontal="center"/>
      <protection/>
    </xf>
    <xf numFmtId="2" fontId="6" fillId="2" borderId="125" xfId="61" applyNumberFormat="1" applyFont="1" applyFill="1" applyBorder="1" applyAlignment="1" applyProtection="1">
      <alignment horizontal="right" indent="1"/>
      <protection/>
    </xf>
    <xf numFmtId="2" fontId="6" fillId="2" borderId="79" xfId="61" applyNumberFormat="1" applyFont="1" applyFill="1" applyBorder="1" applyAlignment="1" applyProtection="1">
      <alignment horizontal="center"/>
      <protection/>
    </xf>
    <xf numFmtId="2" fontId="6" fillId="2" borderId="80" xfId="61" applyNumberFormat="1" applyFont="1" applyFill="1" applyBorder="1" applyAlignment="1" applyProtection="1">
      <alignment horizontal="center"/>
      <protection/>
    </xf>
    <xf numFmtId="2" fontId="6" fillId="2" borderId="126" xfId="61" applyNumberFormat="1" applyFont="1" applyFill="1" applyBorder="1" applyAlignment="1" applyProtection="1">
      <alignment horizontal="center"/>
      <protection/>
    </xf>
    <xf numFmtId="0" fontId="6" fillId="2" borderId="127" xfId="58" applyFont="1" applyFill="1" applyBorder="1">
      <alignment/>
      <protection/>
    </xf>
    <xf numFmtId="3" fontId="6" fillId="2" borderId="103" xfId="58" applyNumberFormat="1" applyFont="1" applyFill="1" applyBorder="1">
      <alignment/>
      <protection/>
    </xf>
    <xf numFmtId="3" fontId="6" fillId="2" borderId="105" xfId="58" applyNumberFormat="1" applyFont="1" applyFill="1" applyBorder="1">
      <alignment/>
      <protection/>
    </xf>
    <xf numFmtId="3" fontId="6" fillId="2" borderId="128" xfId="58" applyNumberFormat="1" applyFont="1" applyFill="1" applyBorder="1">
      <alignment/>
      <protection/>
    </xf>
    <xf numFmtId="3" fontId="12" fillId="2" borderId="129" xfId="58" applyNumberFormat="1" applyFont="1" applyFill="1" applyBorder="1">
      <alignment/>
      <protection/>
    </xf>
    <xf numFmtId="10" fontId="6" fillId="2" borderId="130" xfId="58" applyNumberFormat="1" applyFont="1" applyFill="1" applyBorder="1">
      <alignment/>
      <protection/>
    </xf>
    <xf numFmtId="3" fontId="6" fillId="2" borderId="131" xfId="58" applyNumberFormat="1" applyFont="1" applyFill="1" applyBorder="1">
      <alignment/>
      <protection/>
    </xf>
    <xf numFmtId="10" fontId="6" fillId="2" borderId="130" xfId="58" applyNumberFormat="1" applyFont="1" applyFill="1" applyBorder="1" applyAlignment="1">
      <alignment horizontal="right"/>
      <protection/>
    </xf>
    <xf numFmtId="10" fontId="6" fillId="2" borderId="132" xfId="58" applyNumberFormat="1" applyFont="1" applyFill="1" applyBorder="1" applyAlignment="1">
      <alignment horizontal="right"/>
      <protection/>
    </xf>
    <xf numFmtId="0" fontId="6" fillId="2" borderId="54" xfId="58" applyFont="1" applyFill="1" applyBorder="1">
      <alignment/>
      <protection/>
    </xf>
    <xf numFmtId="3" fontId="6" fillId="2" borderId="55" xfId="58" applyNumberFormat="1" applyFont="1" applyFill="1" applyBorder="1">
      <alignment/>
      <protection/>
    </xf>
    <xf numFmtId="3" fontId="6" fillId="2" borderId="56" xfId="58" applyNumberFormat="1" applyFont="1" applyFill="1" applyBorder="1">
      <alignment/>
      <protection/>
    </xf>
    <xf numFmtId="3" fontId="6" fillId="2" borderId="57" xfId="58" applyNumberFormat="1" applyFont="1" applyFill="1" applyBorder="1">
      <alignment/>
      <protection/>
    </xf>
    <xf numFmtId="3" fontId="12" fillId="2" borderId="133" xfId="58" applyNumberFormat="1" applyFont="1" applyFill="1" applyBorder="1">
      <alignment/>
      <protection/>
    </xf>
    <xf numFmtId="10" fontId="6" fillId="2" borderId="134" xfId="58" applyNumberFormat="1" applyFont="1" applyFill="1" applyBorder="1">
      <alignment/>
      <protection/>
    </xf>
    <xf numFmtId="3" fontId="6" fillId="2" borderId="135" xfId="58" applyNumberFormat="1" applyFont="1" applyFill="1" applyBorder="1">
      <alignment/>
      <protection/>
    </xf>
    <xf numFmtId="10" fontId="6" fillId="2" borderId="134" xfId="58" applyNumberFormat="1" applyFont="1" applyFill="1" applyBorder="1" applyAlignment="1">
      <alignment horizontal="right"/>
      <protection/>
    </xf>
    <xf numFmtId="10" fontId="6" fillId="2" borderId="136" xfId="58" applyNumberFormat="1" applyFont="1" applyFill="1" applyBorder="1" applyAlignment="1">
      <alignment horizontal="right"/>
      <protection/>
    </xf>
    <xf numFmtId="0" fontId="6" fillId="2" borderId="137" xfId="58" applyFont="1" applyFill="1" applyBorder="1">
      <alignment/>
      <protection/>
    </xf>
    <xf numFmtId="3" fontId="6" fillId="2" borderId="110" xfId="58" applyNumberFormat="1" applyFont="1" applyFill="1" applyBorder="1">
      <alignment/>
      <protection/>
    </xf>
    <xf numFmtId="3" fontId="6" fillId="2" borderId="112" xfId="58" applyNumberFormat="1" applyFont="1" applyFill="1" applyBorder="1">
      <alignment/>
      <protection/>
    </xf>
    <xf numFmtId="3" fontId="6" fillId="2" borderId="138" xfId="58" applyNumberFormat="1" applyFont="1" applyFill="1" applyBorder="1">
      <alignment/>
      <protection/>
    </xf>
    <xf numFmtId="3" fontId="12" fillId="2" borderId="139" xfId="58" applyNumberFormat="1" applyFont="1" applyFill="1" applyBorder="1">
      <alignment/>
      <protection/>
    </xf>
    <xf numFmtId="10" fontId="6" fillId="2" borderId="140" xfId="58" applyNumberFormat="1" applyFont="1" applyFill="1" applyBorder="1">
      <alignment/>
      <protection/>
    </xf>
    <xf numFmtId="3" fontId="6" fillId="2" borderId="141" xfId="58" applyNumberFormat="1" applyFont="1" applyFill="1" applyBorder="1">
      <alignment/>
      <protection/>
    </xf>
    <xf numFmtId="10" fontId="6" fillId="2" borderId="140" xfId="58" applyNumberFormat="1" applyFont="1" applyFill="1" applyBorder="1" applyAlignment="1">
      <alignment horizontal="right"/>
      <protection/>
    </xf>
    <xf numFmtId="10" fontId="6" fillId="2" borderId="142" xfId="58" applyNumberFormat="1" applyFont="1" applyFill="1" applyBorder="1" applyAlignment="1">
      <alignment horizontal="right"/>
      <protection/>
    </xf>
    <xf numFmtId="0" fontId="3" fillId="2" borderId="127" xfId="65" applyNumberFormat="1" applyFont="1" applyFill="1" applyBorder="1">
      <alignment/>
      <protection/>
    </xf>
    <xf numFmtId="3" fontId="3" fillId="2" borderId="131" xfId="65" applyNumberFormat="1" applyFont="1" applyFill="1" applyBorder="1">
      <alignment/>
      <protection/>
    </xf>
    <xf numFmtId="3" fontId="3" fillId="2" borderId="104" xfId="65" applyNumberFormat="1" applyFont="1" applyFill="1" applyBorder="1">
      <alignment/>
      <protection/>
    </xf>
    <xf numFmtId="10" fontId="3" fillId="2" borderId="104" xfId="65" applyNumberFormat="1" applyFont="1" applyFill="1" applyBorder="1">
      <alignment/>
      <protection/>
    </xf>
    <xf numFmtId="3" fontId="3" fillId="2" borderId="103" xfId="65" applyNumberFormat="1" applyFont="1" applyFill="1" applyBorder="1">
      <alignment/>
      <protection/>
    </xf>
    <xf numFmtId="10" fontId="3" fillId="2" borderId="106" xfId="65" applyNumberFormat="1" applyFont="1" applyFill="1" applyBorder="1">
      <alignment/>
      <protection/>
    </xf>
    <xf numFmtId="10" fontId="3" fillId="2" borderId="107" xfId="65" applyNumberFormat="1" applyFont="1" applyFill="1" applyBorder="1">
      <alignment/>
      <protection/>
    </xf>
    <xf numFmtId="0" fontId="3" fillId="2" borderId="54" xfId="65" applyNumberFormat="1" applyFont="1" applyFill="1" applyBorder="1">
      <alignment/>
      <protection/>
    </xf>
    <xf numFmtId="3" fontId="3" fillId="2" borderId="135" xfId="65" applyNumberFormat="1" applyFont="1" applyFill="1" applyBorder="1">
      <alignment/>
      <protection/>
    </xf>
    <xf numFmtId="3" fontId="3" fillId="2" borderId="67" xfId="65" applyNumberFormat="1" applyFont="1" applyFill="1" applyBorder="1">
      <alignment/>
      <protection/>
    </xf>
    <xf numFmtId="10" fontId="3" fillId="2" borderId="67" xfId="65" applyNumberFormat="1" applyFont="1" applyFill="1" applyBorder="1">
      <alignment/>
      <protection/>
    </xf>
    <xf numFmtId="3" fontId="3" fillId="2" borderId="55" xfId="65" applyNumberFormat="1" applyFont="1" applyFill="1" applyBorder="1">
      <alignment/>
      <protection/>
    </xf>
    <xf numFmtId="10" fontId="3" fillId="2" borderId="58" xfId="65" applyNumberFormat="1" applyFont="1" applyFill="1" applyBorder="1">
      <alignment/>
      <protection/>
    </xf>
    <xf numFmtId="10" fontId="3" fillId="2" borderId="59" xfId="65" applyNumberFormat="1" applyFont="1" applyFill="1" applyBorder="1">
      <alignment/>
      <protection/>
    </xf>
    <xf numFmtId="0" fontId="3" fillId="2" borderId="137" xfId="65" applyNumberFormat="1" applyFont="1" applyFill="1" applyBorder="1">
      <alignment/>
      <protection/>
    </xf>
    <xf numFmtId="3" fontId="3" fillId="2" borderId="141" xfId="65" applyNumberFormat="1" applyFont="1" applyFill="1" applyBorder="1">
      <alignment/>
      <protection/>
    </xf>
    <xf numFmtId="3" fontId="3" fillId="2" borderId="111" xfId="65" applyNumberFormat="1" applyFont="1" applyFill="1" applyBorder="1">
      <alignment/>
      <protection/>
    </xf>
    <xf numFmtId="10" fontId="3" fillId="2" borderId="111" xfId="65" applyNumberFormat="1" applyFont="1" applyFill="1" applyBorder="1">
      <alignment/>
      <protection/>
    </xf>
    <xf numFmtId="3" fontId="3" fillId="2" borderId="110" xfId="65" applyNumberFormat="1" applyFont="1" applyFill="1" applyBorder="1">
      <alignment/>
      <protection/>
    </xf>
    <xf numFmtId="10" fontId="3" fillId="2" borderId="113" xfId="65" applyNumberFormat="1" applyFont="1" applyFill="1" applyBorder="1">
      <alignment/>
      <protection/>
    </xf>
    <xf numFmtId="10" fontId="3" fillId="2" borderId="114" xfId="65" applyNumberFormat="1" applyFont="1" applyFill="1" applyBorder="1">
      <alignment/>
      <protection/>
    </xf>
    <xf numFmtId="0" fontId="3" fillId="2" borderId="48" xfId="58" applyFont="1" applyFill="1" applyBorder="1">
      <alignment/>
      <protection/>
    </xf>
    <xf numFmtId="3" fontId="3" fillId="2" borderId="49" xfId="58" applyNumberFormat="1" applyFont="1" applyFill="1" applyBorder="1">
      <alignment/>
      <protection/>
    </xf>
    <xf numFmtId="3" fontId="3" fillId="2" borderId="50" xfId="58" applyNumberFormat="1" applyFont="1" applyFill="1" applyBorder="1">
      <alignment/>
      <protection/>
    </xf>
    <xf numFmtId="3" fontId="3" fillId="2" borderId="51" xfId="58" applyNumberFormat="1" applyFont="1" applyFill="1" applyBorder="1">
      <alignment/>
      <protection/>
    </xf>
    <xf numFmtId="10" fontId="3" fillId="2" borderId="52" xfId="58" applyNumberFormat="1" applyFont="1" applyFill="1" applyBorder="1">
      <alignment/>
      <protection/>
    </xf>
    <xf numFmtId="10" fontId="3" fillId="2" borderId="52" xfId="58" applyNumberFormat="1" applyFont="1" applyFill="1" applyBorder="1" applyAlignment="1">
      <alignment horizontal="right"/>
      <protection/>
    </xf>
    <xf numFmtId="10" fontId="3" fillId="2" borderId="53" xfId="58" applyNumberFormat="1" applyFont="1" applyFill="1" applyBorder="1" applyAlignment="1">
      <alignment horizontal="right"/>
      <protection/>
    </xf>
    <xf numFmtId="0" fontId="3" fillId="2" borderId="54" xfId="58" applyFont="1" applyFill="1" applyBorder="1">
      <alignment/>
      <protection/>
    </xf>
    <xf numFmtId="3" fontId="3" fillId="2" borderId="55" xfId="58" applyNumberFormat="1" applyFont="1" applyFill="1" applyBorder="1">
      <alignment/>
      <protection/>
    </xf>
    <xf numFmtId="3" fontId="3" fillId="2" borderId="56" xfId="58" applyNumberFormat="1" applyFont="1" applyFill="1" applyBorder="1">
      <alignment/>
      <protection/>
    </xf>
    <xf numFmtId="3" fontId="3" fillId="2" borderId="57" xfId="58" applyNumberFormat="1" applyFont="1" applyFill="1" applyBorder="1">
      <alignment/>
      <protection/>
    </xf>
    <xf numFmtId="10" fontId="3" fillId="2" borderId="58" xfId="58" applyNumberFormat="1" applyFont="1" applyFill="1" applyBorder="1">
      <alignment/>
      <protection/>
    </xf>
    <xf numFmtId="10" fontId="3" fillId="2" borderId="58" xfId="58" applyNumberFormat="1" applyFont="1" applyFill="1" applyBorder="1" applyAlignment="1">
      <alignment horizontal="right"/>
      <protection/>
    </xf>
    <xf numFmtId="10" fontId="3" fillId="2" borderId="59" xfId="58" applyNumberFormat="1" applyFont="1" applyFill="1" applyBorder="1" applyAlignment="1">
      <alignment horizontal="right"/>
      <protection/>
    </xf>
    <xf numFmtId="0" fontId="3" fillId="2" borderId="60" xfId="58" applyFont="1" applyFill="1" applyBorder="1">
      <alignment/>
      <protection/>
    </xf>
    <xf numFmtId="3" fontId="3" fillId="2" borderId="61" xfId="58" applyNumberFormat="1" applyFont="1" applyFill="1" applyBorder="1">
      <alignment/>
      <protection/>
    </xf>
    <xf numFmtId="3" fontId="3" fillId="2" borderId="62" xfId="58" applyNumberFormat="1" applyFont="1" applyFill="1" applyBorder="1">
      <alignment/>
      <protection/>
    </xf>
    <xf numFmtId="3" fontId="3" fillId="2" borderId="63" xfId="58" applyNumberFormat="1" applyFont="1" applyFill="1" applyBorder="1">
      <alignment/>
      <protection/>
    </xf>
    <xf numFmtId="10" fontId="3" fillId="2" borderId="64" xfId="58" applyNumberFormat="1" applyFont="1" applyFill="1" applyBorder="1">
      <alignment/>
      <protection/>
    </xf>
    <xf numFmtId="10" fontId="3" fillId="2" borderId="64" xfId="58" applyNumberFormat="1" applyFont="1" applyFill="1" applyBorder="1" applyAlignment="1">
      <alignment horizontal="right"/>
      <protection/>
    </xf>
    <xf numFmtId="10" fontId="3" fillId="2" borderId="65" xfId="58" applyNumberFormat="1" applyFont="1" applyFill="1" applyBorder="1" applyAlignment="1">
      <alignment horizontal="right"/>
      <protection/>
    </xf>
    <xf numFmtId="3" fontId="3" fillId="2" borderId="66" xfId="58" applyNumberFormat="1" applyFont="1" applyFill="1" applyBorder="1">
      <alignment/>
      <protection/>
    </xf>
    <xf numFmtId="3" fontId="3" fillId="2" borderId="67" xfId="58" applyNumberFormat="1" applyFont="1" applyFill="1" applyBorder="1">
      <alignment/>
      <protection/>
    </xf>
    <xf numFmtId="3" fontId="3" fillId="2" borderId="143" xfId="58" applyNumberFormat="1" applyFont="1" applyFill="1" applyBorder="1">
      <alignment/>
      <protection/>
    </xf>
    <xf numFmtId="3" fontId="3" fillId="2" borderId="68" xfId="58" applyNumberFormat="1" applyFont="1" applyFill="1" applyBorder="1">
      <alignment/>
      <protection/>
    </xf>
    <xf numFmtId="3" fontId="3" fillId="2" borderId="144" xfId="58" applyNumberFormat="1" applyFont="1" applyFill="1" applyBorder="1">
      <alignment/>
      <protection/>
    </xf>
    <xf numFmtId="10" fontId="6" fillId="2" borderId="52" xfId="58" applyNumberFormat="1" applyFont="1" applyFill="1" applyBorder="1" applyAlignment="1">
      <alignment horizontal="right"/>
      <protection/>
    </xf>
    <xf numFmtId="3" fontId="3" fillId="2" borderId="69" xfId="58" applyNumberFormat="1" applyFont="1" applyFill="1" applyBorder="1">
      <alignment/>
      <protection/>
    </xf>
    <xf numFmtId="3" fontId="3" fillId="2" borderId="135" xfId="58" applyNumberFormat="1" applyFont="1" applyFill="1" applyBorder="1">
      <alignment/>
      <protection/>
    </xf>
    <xf numFmtId="10" fontId="6" fillId="2" borderId="58" xfId="58" applyNumberFormat="1" applyFont="1" applyFill="1" applyBorder="1" applyAlignment="1">
      <alignment horizontal="right"/>
      <protection/>
    </xf>
    <xf numFmtId="3" fontId="3" fillId="2" borderId="70" xfId="58" applyNumberFormat="1" applyFont="1" applyFill="1" applyBorder="1">
      <alignment/>
      <protection/>
    </xf>
    <xf numFmtId="3" fontId="3" fillId="2" borderId="145" xfId="58" applyNumberFormat="1" applyFont="1" applyFill="1" applyBorder="1">
      <alignment/>
      <protection/>
    </xf>
    <xf numFmtId="10" fontId="6" fillId="2" borderId="64" xfId="58" applyNumberFormat="1" applyFont="1" applyFill="1" applyBorder="1" applyAlignment="1">
      <alignment horizontal="right"/>
      <protection/>
    </xf>
    <xf numFmtId="0" fontId="3" fillId="2" borderId="146" xfId="58" applyFont="1" applyFill="1" applyBorder="1">
      <alignment/>
      <protection/>
    </xf>
    <xf numFmtId="3" fontId="3" fillId="2" borderId="147" xfId="58" applyNumberFormat="1" applyFont="1" applyFill="1" applyBorder="1">
      <alignment/>
      <protection/>
    </xf>
    <xf numFmtId="3" fontId="3" fillId="2" borderId="148" xfId="58" applyNumberFormat="1" applyFont="1" applyFill="1" applyBorder="1">
      <alignment/>
      <protection/>
    </xf>
    <xf numFmtId="3" fontId="3" fillId="2" borderId="149" xfId="58" applyNumberFormat="1" applyFont="1" applyFill="1" applyBorder="1">
      <alignment/>
      <protection/>
    </xf>
    <xf numFmtId="3" fontId="3" fillId="2" borderId="150" xfId="58" applyNumberFormat="1" applyFont="1" applyFill="1" applyBorder="1">
      <alignment/>
      <protection/>
    </xf>
    <xf numFmtId="3" fontId="3" fillId="2" borderId="151" xfId="58" applyNumberFormat="1" applyFont="1" applyFill="1" applyBorder="1">
      <alignment/>
      <protection/>
    </xf>
    <xf numFmtId="10" fontId="3" fillId="2" borderId="152" xfId="58" applyNumberFormat="1" applyFont="1" applyFill="1" applyBorder="1">
      <alignment/>
      <protection/>
    </xf>
    <xf numFmtId="10" fontId="6" fillId="2" borderId="152" xfId="58" applyNumberFormat="1" applyFont="1" applyFill="1" applyBorder="1" applyAlignment="1">
      <alignment horizontal="right"/>
      <protection/>
    </xf>
    <xf numFmtId="10" fontId="3" fillId="2" borderId="153" xfId="58" applyNumberFormat="1" applyFont="1" applyFill="1" applyBorder="1" applyAlignment="1">
      <alignment horizontal="right"/>
      <protection/>
    </xf>
    <xf numFmtId="0" fontId="3" fillId="2" borderId="154" xfId="58" applyFont="1" applyFill="1" applyBorder="1">
      <alignment/>
      <protection/>
    </xf>
    <xf numFmtId="3" fontId="3" fillId="2" borderId="155" xfId="58" applyNumberFormat="1" applyFont="1" applyFill="1" applyBorder="1">
      <alignment/>
      <protection/>
    </xf>
    <xf numFmtId="3" fontId="3" fillId="2" borderId="156" xfId="58" applyNumberFormat="1" applyFont="1" applyFill="1" applyBorder="1">
      <alignment/>
      <protection/>
    </xf>
    <xf numFmtId="3" fontId="3" fillId="2" borderId="157" xfId="58" applyNumberFormat="1" applyFont="1" applyFill="1" applyBorder="1">
      <alignment/>
      <protection/>
    </xf>
    <xf numFmtId="3" fontId="3" fillId="2" borderId="158" xfId="58" applyNumberFormat="1" applyFont="1" applyFill="1" applyBorder="1">
      <alignment/>
      <protection/>
    </xf>
    <xf numFmtId="3" fontId="3" fillId="2" borderId="159" xfId="58" applyNumberFormat="1" applyFont="1" applyFill="1" applyBorder="1">
      <alignment/>
      <protection/>
    </xf>
    <xf numFmtId="10" fontId="3" fillId="2" borderId="160" xfId="58" applyNumberFormat="1" applyFont="1" applyFill="1" applyBorder="1">
      <alignment/>
      <protection/>
    </xf>
    <xf numFmtId="10" fontId="6" fillId="2" borderId="160" xfId="58" applyNumberFormat="1" applyFont="1" applyFill="1" applyBorder="1" applyAlignment="1">
      <alignment horizontal="right"/>
      <protection/>
    </xf>
    <xf numFmtId="3" fontId="3" fillId="2" borderId="161" xfId="58" applyNumberFormat="1" applyFont="1" applyFill="1" applyBorder="1">
      <alignment/>
      <protection/>
    </xf>
    <xf numFmtId="10" fontId="3" fillId="2" borderId="162" xfId="58" applyNumberFormat="1" applyFont="1" applyFill="1" applyBorder="1" applyAlignment="1">
      <alignment horizontal="right"/>
      <protection/>
    </xf>
    <xf numFmtId="3" fontId="3" fillId="2" borderId="163" xfId="58" applyNumberFormat="1" applyFont="1" applyFill="1" applyBorder="1">
      <alignment/>
      <protection/>
    </xf>
    <xf numFmtId="0" fontId="6" fillId="35" borderId="33" xfId="58" applyFont="1" applyFill="1" applyBorder="1" applyAlignment="1">
      <alignment vertical="center"/>
      <protection/>
    </xf>
    <xf numFmtId="3" fontId="6" fillId="35" borderId="31" xfId="58" applyNumberFormat="1" applyFont="1" applyFill="1" applyBorder="1" applyAlignment="1">
      <alignment vertical="center"/>
      <protection/>
    </xf>
    <xf numFmtId="3" fontId="6" fillId="35" borderId="30" xfId="58" applyNumberFormat="1" applyFont="1" applyFill="1" applyBorder="1" applyAlignment="1">
      <alignment vertical="center"/>
      <protection/>
    </xf>
    <xf numFmtId="3" fontId="6" fillId="35" borderId="29" xfId="58" applyNumberFormat="1" applyFont="1" applyFill="1" applyBorder="1" applyAlignment="1">
      <alignment vertical="center"/>
      <protection/>
    </xf>
    <xf numFmtId="10" fontId="6" fillId="35" borderId="32" xfId="58" applyNumberFormat="1" applyFont="1" applyFill="1" applyBorder="1" applyAlignment="1">
      <alignment vertical="center"/>
      <protection/>
    </xf>
    <xf numFmtId="10" fontId="6" fillId="35" borderId="32" xfId="58" applyNumberFormat="1" applyFont="1" applyFill="1" applyBorder="1" applyAlignment="1">
      <alignment horizontal="right" vertical="center"/>
      <protection/>
    </xf>
    <xf numFmtId="10" fontId="6" fillId="35" borderId="26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3" fontId="6" fillId="35" borderId="28" xfId="58" applyNumberFormat="1" applyFont="1" applyFill="1" applyBorder="1" applyAlignment="1">
      <alignment vertical="center"/>
      <protection/>
    </xf>
    <xf numFmtId="0" fontId="6" fillId="35" borderId="164" xfId="58" applyFont="1" applyFill="1" applyBorder="1" applyAlignment="1">
      <alignment vertical="center"/>
      <protection/>
    </xf>
    <xf numFmtId="3" fontId="6" fillId="35" borderId="165" xfId="58" applyNumberFormat="1" applyFont="1" applyFill="1" applyBorder="1" applyAlignment="1">
      <alignment vertical="center"/>
      <protection/>
    </xf>
    <xf numFmtId="3" fontId="6" fillId="35" borderId="166" xfId="58" applyNumberFormat="1" applyFont="1" applyFill="1" applyBorder="1" applyAlignment="1">
      <alignment vertical="center"/>
      <protection/>
    </xf>
    <xf numFmtId="3" fontId="6" fillId="35" borderId="167" xfId="58" applyNumberFormat="1" applyFont="1" applyFill="1" applyBorder="1" applyAlignment="1">
      <alignment vertical="center"/>
      <protection/>
    </xf>
    <xf numFmtId="10" fontId="6" fillId="35" borderId="168" xfId="58" applyNumberFormat="1" applyFont="1" applyFill="1" applyBorder="1" applyAlignment="1">
      <alignment vertical="center"/>
      <protection/>
    </xf>
    <xf numFmtId="10" fontId="6" fillId="35" borderId="168" xfId="58" applyNumberFormat="1" applyFont="1" applyFill="1" applyBorder="1" applyAlignment="1">
      <alignment horizontal="right" vertical="center"/>
      <protection/>
    </xf>
    <xf numFmtId="10" fontId="6" fillId="35" borderId="39" xfId="58" applyNumberFormat="1" applyFont="1" applyFill="1" applyBorder="1" applyAlignment="1">
      <alignment horizontal="right" vertical="center"/>
      <protection/>
    </xf>
    <xf numFmtId="10" fontId="6" fillId="35" borderId="30" xfId="58" applyNumberFormat="1" applyFont="1" applyFill="1" applyBorder="1" applyAlignment="1">
      <alignment horizontal="right" vertical="center"/>
      <protection/>
    </xf>
    <xf numFmtId="3" fontId="6" fillId="35" borderId="169" xfId="58" applyNumberFormat="1" applyFont="1" applyFill="1" applyBorder="1" applyAlignment="1">
      <alignment vertical="center"/>
      <protection/>
    </xf>
    <xf numFmtId="10" fontId="6" fillId="35" borderId="30" xfId="58" applyNumberFormat="1" applyFont="1" applyFill="1" applyBorder="1" applyAlignment="1">
      <alignment vertical="center"/>
      <protection/>
    </xf>
    <xf numFmtId="0" fontId="6" fillId="35" borderId="23" xfId="58" applyFont="1" applyFill="1" applyBorder="1" applyAlignment="1">
      <alignment vertical="center"/>
      <protection/>
    </xf>
    <xf numFmtId="3" fontId="6" fillId="35" borderId="21" xfId="58" applyNumberFormat="1" applyFont="1" applyFill="1" applyBorder="1" applyAlignment="1">
      <alignment vertical="center"/>
      <protection/>
    </xf>
    <xf numFmtId="3" fontId="6" fillId="35" borderId="20" xfId="58" applyNumberFormat="1" applyFont="1" applyFill="1" applyBorder="1" applyAlignment="1">
      <alignment vertical="center"/>
      <protection/>
    </xf>
    <xf numFmtId="3" fontId="6" fillId="35" borderId="19" xfId="58" applyNumberFormat="1" applyFont="1" applyFill="1" applyBorder="1" applyAlignment="1">
      <alignment vertical="center"/>
      <protection/>
    </xf>
    <xf numFmtId="10" fontId="6" fillId="35" borderId="22" xfId="58" applyNumberFormat="1" applyFont="1" applyFill="1" applyBorder="1" applyAlignment="1">
      <alignment vertical="center"/>
      <protection/>
    </xf>
    <xf numFmtId="10" fontId="6" fillId="35" borderId="20" xfId="58" applyNumberFormat="1" applyFont="1" applyFill="1" applyBorder="1" applyAlignment="1">
      <alignment horizontal="right" vertical="center"/>
      <protection/>
    </xf>
    <xf numFmtId="3" fontId="6" fillId="35" borderId="89" xfId="58" applyNumberFormat="1" applyFont="1" applyFill="1" applyBorder="1" applyAlignment="1">
      <alignment vertical="center"/>
      <protection/>
    </xf>
    <xf numFmtId="10" fontId="6" fillId="35" borderId="20" xfId="58" applyNumberFormat="1" applyFont="1" applyFill="1" applyBorder="1" applyAlignment="1">
      <alignment vertical="center"/>
      <protection/>
    </xf>
    <xf numFmtId="10" fontId="6" fillId="35" borderId="18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Alignment="1">
      <alignment vertical="center"/>
      <protection/>
    </xf>
    <xf numFmtId="10" fontId="3" fillId="2" borderId="50" xfId="58" applyNumberFormat="1" applyFont="1" applyFill="1" applyBorder="1" applyAlignment="1">
      <alignment horizontal="right"/>
      <protection/>
    </xf>
    <xf numFmtId="3" fontId="3" fillId="2" borderId="170" xfId="58" applyNumberFormat="1" applyFont="1" applyFill="1" applyBorder="1">
      <alignment/>
      <protection/>
    </xf>
    <xf numFmtId="10" fontId="3" fillId="2" borderId="50" xfId="58" applyNumberFormat="1" applyFont="1" applyFill="1" applyBorder="1">
      <alignment/>
      <protection/>
    </xf>
    <xf numFmtId="10" fontId="3" fillId="2" borderId="56" xfId="58" applyNumberFormat="1" applyFont="1" applyFill="1" applyBorder="1" applyAlignment="1">
      <alignment horizontal="right"/>
      <protection/>
    </xf>
    <xf numFmtId="3" fontId="3" fillId="2" borderId="171" xfId="58" applyNumberFormat="1" applyFont="1" applyFill="1" applyBorder="1">
      <alignment/>
      <protection/>
    </xf>
    <xf numFmtId="10" fontId="3" fillId="2" borderId="56" xfId="58" applyNumberFormat="1" applyFont="1" applyFill="1" applyBorder="1">
      <alignment/>
      <protection/>
    </xf>
    <xf numFmtId="10" fontId="3" fillId="2" borderId="62" xfId="58" applyNumberFormat="1" applyFont="1" applyFill="1" applyBorder="1" applyAlignment="1">
      <alignment horizontal="right"/>
      <protection/>
    </xf>
    <xf numFmtId="3" fontId="3" fillId="2" borderId="172" xfId="58" applyNumberFormat="1" applyFont="1" applyFill="1" applyBorder="1">
      <alignment/>
      <protection/>
    </xf>
    <xf numFmtId="10" fontId="3" fillId="2" borderId="62" xfId="58" applyNumberFormat="1" applyFont="1" applyFill="1" applyBorder="1">
      <alignment/>
      <protection/>
    </xf>
    <xf numFmtId="0" fontId="6" fillId="2" borderId="173" xfId="58" applyFont="1" applyFill="1" applyBorder="1">
      <alignment/>
      <protection/>
    </xf>
    <xf numFmtId="3" fontId="6" fillId="2" borderId="174" xfId="58" applyNumberFormat="1" applyFont="1" applyFill="1" applyBorder="1">
      <alignment/>
      <protection/>
    </xf>
    <xf numFmtId="3" fontId="6" fillId="2" borderId="175" xfId="58" applyNumberFormat="1" applyFont="1" applyFill="1" applyBorder="1">
      <alignment/>
      <protection/>
    </xf>
    <xf numFmtId="3" fontId="6" fillId="2" borderId="176" xfId="58" applyNumberFormat="1" applyFont="1" applyFill="1" applyBorder="1">
      <alignment/>
      <protection/>
    </xf>
    <xf numFmtId="3" fontId="12" fillId="2" borderId="177" xfId="58" applyNumberFormat="1" applyFont="1" applyFill="1" applyBorder="1">
      <alignment/>
      <protection/>
    </xf>
    <xf numFmtId="10" fontId="6" fillId="2" borderId="178" xfId="58" applyNumberFormat="1" applyFont="1" applyFill="1" applyBorder="1">
      <alignment/>
      <protection/>
    </xf>
    <xf numFmtId="3" fontId="6" fillId="2" borderId="179" xfId="58" applyNumberFormat="1" applyFont="1" applyFill="1" applyBorder="1">
      <alignment/>
      <protection/>
    </xf>
    <xf numFmtId="10" fontId="6" fillId="2" borderId="178" xfId="58" applyNumberFormat="1" applyFont="1" applyFill="1" applyBorder="1" applyAlignment="1">
      <alignment horizontal="right"/>
      <protection/>
    </xf>
    <xf numFmtId="10" fontId="6" fillId="2" borderId="180" xfId="58" applyNumberFormat="1" applyFont="1" applyFill="1" applyBorder="1" applyAlignment="1">
      <alignment horizontal="right"/>
      <protection/>
    </xf>
    <xf numFmtId="0" fontId="6" fillId="2" borderId="181" xfId="58" applyFont="1" applyFill="1" applyBorder="1">
      <alignment/>
      <protection/>
    </xf>
    <xf numFmtId="3" fontId="6" fillId="2" borderId="182" xfId="58" applyNumberFormat="1" applyFont="1" applyFill="1" applyBorder="1">
      <alignment/>
      <protection/>
    </xf>
    <xf numFmtId="3" fontId="6" fillId="2" borderId="183" xfId="58" applyNumberFormat="1" applyFont="1" applyFill="1" applyBorder="1">
      <alignment/>
      <protection/>
    </xf>
    <xf numFmtId="3" fontId="6" fillId="2" borderId="184" xfId="58" applyNumberFormat="1" applyFont="1" applyFill="1" applyBorder="1">
      <alignment/>
      <protection/>
    </xf>
    <xf numFmtId="3" fontId="12" fillId="2" borderId="185" xfId="58" applyNumberFormat="1" applyFont="1" applyFill="1" applyBorder="1">
      <alignment/>
      <protection/>
    </xf>
    <xf numFmtId="10" fontId="6" fillId="2" borderId="186" xfId="58" applyNumberFormat="1" applyFont="1" applyFill="1" applyBorder="1">
      <alignment/>
      <protection/>
    </xf>
    <xf numFmtId="3" fontId="6" fillId="2" borderId="187" xfId="58" applyNumberFormat="1" applyFont="1" applyFill="1" applyBorder="1">
      <alignment/>
      <protection/>
    </xf>
    <xf numFmtId="10" fontId="6" fillId="2" borderId="186" xfId="58" applyNumberFormat="1" applyFont="1" applyFill="1" applyBorder="1" applyAlignment="1">
      <alignment horizontal="right"/>
      <protection/>
    </xf>
    <xf numFmtId="10" fontId="6" fillId="2" borderId="188" xfId="58" applyNumberFormat="1" applyFont="1" applyFill="1" applyBorder="1" applyAlignment="1">
      <alignment horizontal="right"/>
      <protection/>
    </xf>
    <xf numFmtId="0" fontId="6" fillId="2" borderId="189" xfId="58" applyFont="1" applyFill="1" applyBorder="1">
      <alignment/>
      <protection/>
    </xf>
    <xf numFmtId="3" fontId="6" fillId="2" borderId="190" xfId="58" applyNumberFormat="1" applyFont="1" applyFill="1" applyBorder="1">
      <alignment/>
      <protection/>
    </xf>
    <xf numFmtId="3" fontId="6" fillId="2" borderId="191" xfId="58" applyNumberFormat="1" applyFont="1" applyFill="1" applyBorder="1">
      <alignment/>
      <protection/>
    </xf>
    <xf numFmtId="3" fontId="6" fillId="2" borderId="192" xfId="58" applyNumberFormat="1" applyFont="1" applyFill="1" applyBorder="1">
      <alignment/>
      <protection/>
    </xf>
    <xf numFmtId="3" fontId="12" fillId="2" borderId="193" xfId="58" applyNumberFormat="1" applyFont="1" applyFill="1" applyBorder="1">
      <alignment/>
      <protection/>
    </xf>
    <xf numFmtId="10" fontId="6" fillId="2" borderId="194" xfId="58" applyNumberFormat="1" applyFont="1" applyFill="1" applyBorder="1">
      <alignment/>
      <protection/>
    </xf>
    <xf numFmtId="3" fontId="6" fillId="2" borderId="195" xfId="58" applyNumberFormat="1" applyFont="1" applyFill="1" applyBorder="1">
      <alignment/>
      <protection/>
    </xf>
    <xf numFmtId="10" fontId="6" fillId="2" borderId="194" xfId="58" applyNumberFormat="1" applyFont="1" applyFill="1" applyBorder="1" applyAlignment="1">
      <alignment horizontal="right"/>
      <protection/>
    </xf>
    <xf numFmtId="10" fontId="6" fillId="2" borderId="196" xfId="58" applyNumberFormat="1" applyFont="1" applyFill="1" applyBorder="1" applyAlignment="1">
      <alignment horizontal="right"/>
      <protection/>
    </xf>
    <xf numFmtId="0" fontId="6" fillId="2" borderId="197" xfId="58" applyFont="1" applyFill="1" applyBorder="1">
      <alignment/>
      <protection/>
    </xf>
    <xf numFmtId="0" fontId="6" fillId="2" borderId="198" xfId="58" applyFont="1" applyFill="1" applyBorder="1">
      <alignment/>
      <protection/>
    </xf>
    <xf numFmtId="0" fontId="6" fillId="2" borderId="199" xfId="58" applyFont="1" applyFill="1" applyBorder="1">
      <alignment/>
      <protection/>
    </xf>
    <xf numFmtId="3" fontId="12" fillId="2" borderId="86" xfId="61" applyNumberFormat="1" applyFont="1" applyFill="1" applyBorder="1">
      <alignment/>
      <protection/>
    </xf>
    <xf numFmtId="3" fontId="12" fillId="2" borderId="0" xfId="61" applyNumberFormat="1" applyFont="1" applyFill="1" applyBorder="1">
      <alignment/>
      <protection/>
    </xf>
    <xf numFmtId="3" fontId="12" fillId="2" borderId="11" xfId="61" applyNumberFormat="1" applyFont="1" applyFill="1" applyBorder="1">
      <alignment/>
      <protection/>
    </xf>
    <xf numFmtId="37" fontId="12" fillId="2" borderId="11" xfId="61" applyFont="1" applyFill="1" applyBorder="1" applyAlignment="1" applyProtection="1">
      <alignment horizontal="right"/>
      <protection/>
    </xf>
    <xf numFmtId="3" fontId="12" fillId="2" borderId="0" xfId="61" applyNumberFormat="1" applyFont="1" applyFill="1" applyBorder="1" applyAlignment="1">
      <alignment horizontal="right"/>
      <protection/>
    </xf>
    <xf numFmtId="3" fontId="12" fillId="2" borderId="87" xfId="61" applyNumberFormat="1" applyFont="1" applyFill="1" applyBorder="1" applyAlignment="1">
      <alignment horizontal="right"/>
      <protection/>
    </xf>
    <xf numFmtId="37" fontId="5" fillId="2" borderId="11" xfId="61" applyFont="1" applyFill="1" applyBorder="1" applyAlignment="1" applyProtection="1">
      <alignment horizontal="right"/>
      <protection/>
    </xf>
    <xf numFmtId="2" fontId="12" fillId="2" borderId="0" xfId="67" applyNumberFormat="1" applyFont="1" applyFill="1" applyBorder="1" applyAlignment="1" applyProtection="1">
      <alignment horizontal="center"/>
      <protection/>
    </xf>
    <xf numFmtId="2" fontId="12" fillId="2" borderId="87" xfId="61" applyNumberFormat="1" applyFont="1" applyFill="1" applyBorder="1" applyProtection="1">
      <alignment/>
      <protection/>
    </xf>
    <xf numFmtId="2" fontId="12" fillId="2" borderId="0" xfId="61" applyNumberFormat="1" applyFont="1" applyFill="1" applyBorder="1" applyProtection="1">
      <alignment/>
      <protection/>
    </xf>
    <xf numFmtId="2" fontId="12" fillId="2" borderId="88" xfId="61" applyNumberFormat="1" applyFont="1" applyFill="1" applyBorder="1" applyAlignment="1" applyProtection="1">
      <alignment horizontal="center"/>
      <protection/>
    </xf>
    <xf numFmtId="37" fontId="12" fillId="2" borderId="200" xfId="61" applyFont="1" applyFill="1" applyBorder="1">
      <alignment/>
      <protection/>
    </xf>
    <xf numFmtId="37" fontId="12" fillId="2" borderId="201" xfId="61" applyFont="1" applyFill="1" applyBorder="1">
      <alignment/>
      <protection/>
    </xf>
    <xf numFmtId="37" fontId="12" fillId="2" borderId="202" xfId="61" applyFont="1" applyFill="1" applyBorder="1">
      <alignment/>
      <protection/>
    </xf>
    <xf numFmtId="3" fontId="12" fillId="2" borderId="201" xfId="61" applyNumberFormat="1" applyFont="1" applyFill="1" applyBorder="1" applyAlignment="1">
      <alignment horizontal="right"/>
      <protection/>
    </xf>
    <xf numFmtId="3" fontId="12" fillId="2" borderId="203" xfId="61" applyNumberFormat="1" applyFont="1" applyFill="1" applyBorder="1" applyAlignment="1">
      <alignment horizontal="right"/>
      <protection/>
    </xf>
    <xf numFmtId="2" fontId="12" fillId="2" borderId="201" xfId="67" applyNumberFormat="1" applyFont="1" applyFill="1" applyBorder="1" applyAlignment="1" applyProtection="1">
      <alignment horizontal="right" indent="1"/>
      <protection/>
    </xf>
    <xf numFmtId="2" fontId="12" fillId="2" borderId="203" xfId="61" applyNumberFormat="1" applyFont="1" applyFill="1" applyBorder="1">
      <alignment/>
      <protection/>
    </xf>
    <xf numFmtId="2" fontId="12" fillId="2" borderId="201" xfId="61" applyNumberFormat="1" applyFont="1" applyFill="1" applyBorder="1">
      <alignment/>
      <protection/>
    </xf>
    <xf numFmtId="2" fontId="12" fillId="2" borderId="204" xfId="61" applyNumberFormat="1" applyFont="1" applyFill="1" applyBorder="1" applyAlignment="1" applyProtection="1">
      <alignment horizontal="right" indent="1"/>
      <protection/>
    </xf>
    <xf numFmtId="0" fontId="6" fillId="2" borderId="205" xfId="58" applyFont="1" applyFill="1" applyBorder="1">
      <alignment/>
      <protection/>
    </xf>
    <xf numFmtId="0" fontId="6" fillId="2" borderId="206" xfId="58" applyFont="1" applyFill="1" applyBorder="1">
      <alignment/>
      <protection/>
    </xf>
    <xf numFmtId="0" fontId="6" fillId="2" borderId="207" xfId="58" applyFont="1" applyFill="1" applyBorder="1">
      <alignment/>
      <protection/>
    </xf>
    <xf numFmtId="0" fontId="43" fillId="37" borderId="208" xfId="64" applyNumberFormat="1" applyFont="1" applyFill="1" applyBorder="1">
      <alignment/>
      <protection/>
    </xf>
    <xf numFmtId="3" fontId="43" fillId="37" borderId="208" xfId="64" applyNumberFormat="1" applyFont="1" applyFill="1" applyBorder="1">
      <alignment/>
      <protection/>
    </xf>
    <xf numFmtId="3" fontId="43" fillId="37" borderId="209" xfId="64" applyNumberFormat="1" applyFont="1" applyFill="1" applyBorder="1">
      <alignment/>
      <protection/>
    </xf>
    <xf numFmtId="10" fontId="43" fillId="37" borderId="210" xfId="64" applyNumberFormat="1" applyFont="1" applyFill="1" applyBorder="1">
      <alignment/>
      <protection/>
    </xf>
    <xf numFmtId="2" fontId="43" fillId="37" borderId="211" xfId="64" applyNumberFormat="1" applyFont="1" applyFill="1" applyBorder="1">
      <alignment/>
      <protection/>
    </xf>
    <xf numFmtId="3" fontId="43" fillId="37" borderId="212" xfId="64" applyNumberFormat="1" applyFont="1" applyFill="1" applyBorder="1">
      <alignment/>
      <protection/>
    </xf>
    <xf numFmtId="3" fontId="43" fillId="37" borderId="213" xfId="64" applyNumberFormat="1" applyFont="1" applyFill="1" applyBorder="1">
      <alignment/>
      <protection/>
    </xf>
    <xf numFmtId="0" fontId="37" fillId="0" borderId="0" xfId="64" applyFont="1">
      <alignment/>
      <protection/>
    </xf>
    <xf numFmtId="0" fontId="44" fillId="36" borderId="208" xfId="64" applyNumberFormat="1" applyFont="1" applyFill="1" applyBorder="1">
      <alignment/>
      <protection/>
    </xf>
    <xf numFmtId="3" fontId="44" fillId="36" borderId="208" xfId="64" applyNumberFormat="1" applyFont="1" applyFill="1" applyBorder="1">
      <alignment/>
      <protection/>
    </xf>
    <xf numFmtId="3" fontId="44" fillId="36" borderId="209" xfId="64" applyNumberFormat="1" applyFont="1" applyFill="1" applyBorder="1">
      <alignment/>
      <protection/>
    </xf>
    <xf numFmtId="10" fontId="44" fillId="36" borderId="210" xfId="64" applyNumberFormat="1" applyFont="1" applyFill="1" applyBorder="1">
      <alignment/>
      <protection/>
    </xf>
    <xf numFmtId="2" fontId="44" fillId="36" borderId="211" xfId="64" applyNumberFormat="1" applyFont="1" applyFill="1" applyBorder="1">
      <alignment/>
      <protection/>
    </xf>
    <xf numFmtId="0" fontId="44" fillId="0" borderId="0" xfId="64" applyFont="1">
      <alignment/>
      <protection/>
    </xf>
    <xf numFmtId="0" fontId="44" fillId="37" borderId="93" xfId="58" applyNumberFormat="1" applyFont="1" applyFill="1" applyBorder="1" applyAlignment="1">
      <alignment vertical="center"/>
      <protection/>
    </xf>
    <xf numFmtId="3" fontId="44" fillId="37" borderId="95" xfId="58" applyNumberFormat="1" applyFont="1" applyFill="1" applyBorder="1" applyAlignment="1">
      <alignment vertical="center"/>
      <protection/>
    </xf>
    <xf numFmtId="3" fontId="44" fillId="37" borderId="94" xfId="58" applyNumberFormat="1" applyFont="1" applyFill="1" applyBorder="1" applyAlignment="1">
      <alignment vertical="center"/>
      <protection/>
    </xf>
    <xf numFmtId="3" fontId="44" fillId="37" borderId="96" xfId="58" applyNumberFormat="1" applyFont="1" applyFill="1" applyBorder="1" applyAlignment="1">
      <alignment vertical="center"/>
      <protection/>
    </xf>
    <xf numFmtId="3" fontId="44" fillId="37" borderId="97" xfId="58" applyNumberFormat="1" applyFont="1" applyFill="1" applyBorder="1" applyAlignment="1">
      <alignment vertical="center"/>
      <protection/>
    </xf>
    <xf numFmtId="187" fontId="44" fillId="37" borderId="98" xfId="58" applyNumberFormat="1" applyFont="1" applyFill="1" applyBorder="1" applyAlignment="1">
      <alignment vertical="center"/>
      <protection/>
    </xf>
    <xf numFmtId="3" fontId="44" fillId="37" borderId="99" xfId="58" applyNumberFormat="1" applyFont="1" applyFill="1" applyBorder="1" applyAlignment="1">
      <alignment vertical="center"/>
      <protection/>
    </xf>
    <xf numFmtId="10" fontId="44" fillId="37" borderId="98" xfId="58" applyNumberFormat="1" applyFont="1" applyFill="1" applyBorder="1" applyAlignment="1">
      <alignment horizontal="right" vertical="center"/>
      <protection/>
    </xf>
    <xf numFmtId="3" fontId="44" fillId="37" borderId="100" xfId="58" applyNumberFormat="1" applyFont="1" applyFill="1" applyBorder="1" applyAlignment="1">
      <alignment vertical="center"/>
      <protection/>
    </xf>
    <xf numFmtId="10" fontId="44" fillId="37" borderId="101" xfId="58" applyNumberFormat="1" applyFont="1" applyFill="1" applyBorder="1" applyAlignment="1">
      <alignment horizontal="right" vertical="center"/>
      <protection/>
    </xf>
    <xf numFmtId="0" fontId="44" fillId="0" borderId="0" xfId="58" applyFont="1" applyFill="1" applyAlignment="1">
      <alignment vertical="center"/>
      <protection/>
    </xf>
    <xf numFmtId="10" fontId="41" fillId="37" borderId="98" xfId="58" applyNumberFormat="1" applyFont="1" applyFill="1" applyBorder="1" applyAlignment="1">
      <alignment vertical="center"/>
      <protection/>
    </xf>
    <xf numFmtId="0" fontId="43" fillId="36" borderId="214" xfId="65" applyNumberFormat="1" applyFont="1" applyFill="1" applyBorder="1" applyAlignment="1">
      <alignment vertical="center"/>
      <protection/>
    </xf>
    <xf numFmtId="3" fontId="43" fillId="36" borderId="12" xfId="65" applyNumberFormat="1" applyFont="1" applyFill="1" applyBorder="1" applyAlignment="1">
      <alignment vertical="center"/>
      <protection/>
    </xf>
    <xf numFmtId="3" fontId="43" fillId="36" borderId="118" xfId="65" applyNumberFormat="1" applyFont="1" applyFill="1" applyBorder="1" applyAlignment="1">
      <alignment vertical="center"/>
      <protection/>
    </xf>
    <xf numFmtId="10" fontId="43" fillId="36" borderId="71" xfId="65" applyNumberFormat="1" applyFont="1" applyFill="1" applyBorder="1" applyAlignment="1">
      <alignment vertical="center"/>
      <protection/>
    </xf>
    <xf numFmtId="10" fontId="43" fillId="36" borderId="215" xfId="65" applyNumberFormat="1" applyFont="1" applyFill="1" applyBorder="1" applyAlignment="1">
      <alignment vertical="center"/>
      <protection/>
    </xf>
    <xf numFmtId="3" fontId="43" fillId="36" borderId="216" xfId="65" applyNumberFormat="1" applyFont="1" applyFill="1" applyBorder="1" applyAlignment="1">
      <alignment vertical="center"/>
      <protection/>
    </xf>
    <xf numFmtId="10" fontId="43" fillId="36" borderId="72" xfId="65" applyNumberFormat="1" applyFont="1" applyFill="1" applyBorder="1" applyAlignment="1">
      <alignment vertical="center"/>
      <protection/>
    </xf>
    <xf numFmtId="0" fontId="43" fillId="0" borderId="0" xfId="65" applyFont="1">
      <alignment/>
      <protection/>
    </xf>
    <xf numFmtId="0" fontId="44" fillId="36" borderId="214" xfId="65" applyNumberFormat="1" applyFont="1" applyFill="1" applyBorder="1" applyAlignment="1">
      <alignment vertical="center"/>
      <protection/>
    </xf>
    <xf numFmtId="3" fontId="44" fillId="36" borderId="12" xfId="65" applyNumberFormat="1" applyFont="1" applyFill="1" applyBorder="1" applyAlignment="1">
      <alignment vertical="center"/>
      <protection/>
    </xf>
    <xf numFmtId="3" fontId="44" fillId="36" borderId="118" xfId="65" applyNumberFormat="1" applyFont="1" applyFill="1" applyBorder="1" applyAlignment="1">
      <alignment vertical="center"/>
      <protection/>
    </xf>
    <xf numFmtId="187" fontId="44" fillId="36" borderId="71" xfId="65" applyNumberFormat="1" applyFont="1" applyFill="1" applyBorder="1" applyAlignment="1">
      <alignment vertical="center"/>
      <protection/>
    </xf>
    <xf numFmtId="3" fontId="44" fillId="36" borderId="216" xfId="65" applyNumberFormat="1" applyFont="1" applyFill="1" applyBorder="1" applyAlignment="1">
      <alignment vertical="center"/>
      <protection/>
    </xf>
    <xf numFmtId="0" fontId="44" fillId="0" borderId="0" xfId="65" applyFont="1">
      <alignment/>
      <protection/>
    </xf>
    <xf numFmtId="0" fontId="44" fillId="37" borderId="217" xfId="58" applyNumberFormat="1" applyFont="1" applyFill="1" applyBorder="1" applyAlignment="1">
      <alignment vertical="center"/>
      <protection/>
    </xf>
    <xf numFmtId="3" fontId="44" fillId="37" borderId="218" xfId="58" applyNumberFormat="1" applyFont="1" applyFill="1" applyBorder="1" applyAlignment="1">
      <alignment vertical="center"/>
      <protection/>
    </xf>
    <xf numFmtId="3" fontId="44" fillId="37" borderId="219" xfId="58" applyNumberFormat="1" applyFont="1" applyFill="1" applyBorder="1" applyAlignment="1">
      <alignment vertical="center"/>
      <protection/>
    </xf>
    <xf numFmtId="3" fontId="44" fillId="37" borderId="220" xfId="58" applyNumberFormat="1" applyFont="1" applyFill="1" applyBorder="1" applyAlignment="1">
      <alignment vertical="center"/>
      <protection/>
    </xf>
    <xf numFmtId="9" fontId="44" fillId="37" borderId="221" xfId="58" applyNumberFormat="1" applyFont="1" applyFill="1" applyBorder="1" applyAlignment="1">
      <alignment vertical="center"/>
      <protection/>
    </xf>
    <xf numFmtId="10" fontId="44" fillId="37" borderId="222" xfId="58" applyNumberFormat="1" applyFont="1" applyFill="1" applyBorder="1" applyAlignment="1">
      <alignment horizontal="right" vertical="center"/>
      <protection/>
    </xf>
    <xf numFmtId="10" fontId="44" fillId="37" borderId="47" xfId="58" applyNumberFormat="1" applyFont="1" applyFill="1" applyBorder="1" applyAlignment="1">
      <alignment horizontal="right" vertical="center"/>
      <protection/>
    </xf>
    <xf numFmtId="0" fontId="12" fillId="35" borderId="23" xfId="58" applyFont="1" applyFill="1" applyBorder="1" applyAlignment="1">
      <alignment vertical="center"/>
      <protection/>
    </xf>
    <xf numFmtId="3" fontId="12" fillId="35" borderId="21" xfId="58" applyNumberFormat="1" applyFont="1" applyFill="1" applyBorder="1" applyAlignment="1">
      <alignment vertical="center"/>
      <protection/>
    </xf>
    <xf numFmtId="3" fontId="12" fillId="35" borderId="20" xfId="58" applyNumberFormat="1" applyFont="1" applyFill="1" applyBorder="1" applyAlignment="1">
      <alignment vertical="center"/>
      <protection/>
    </xf>
    <xf numFmtId="3" fontId="12" fillId="35" borderId="19" xfId="58" applyNumberFormat="1" applyFont="1" applyFill="1" applyBorder="1" applyAlignment="1">
      <alignment vertical="center"/>
      <protection/>
    </xf>
    <xf numFmtId="10" fontId="12" fillId="35" borderId="22" xfId="58" applyNumberFormat="1" applyFont="1" applyFill="1" applyBorder="1" applyAlignment="1">
      <alignment vertical="center"/>
      <protection/>
    </xf>
    <xf numFmtId="10" fontId="12" fillId="35" borderId="22" xfId="58" applyNumberFormat="1" applyFont="1" applyFill="1" applyBorder="1" applyAlignment="1">
      <alignment horizontal="right" vertical="center"/>
      <protection/>
    </xf>
    <xf numFmtId="10" fontId="12" fillId="35" borderId="18" xfId="58" applyNumberFormat="1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138" fillId="38" borderId="223" xfId="57" applyFont="1" applyFill="1" applyBorder="1" applyAlignment="1">
      <alignment horizontal="center"/>
      <protection/>
    </xf>
    <xf numFmtId="0" fontId="138" fillId="38" borderId="224" xfId="57" applyFont="1" applyFill="1" applyBorder="1" applyAlignment="1">
      <alignment horizontal="center"/>
      <protection/>
    </xf>
    <xf numFmtId="0" fontId="139" fillId="38" borderId="75" xfId="57" applyFont="1" applyFill="1" applyBorder="1" applyAlignment="1">
      <alignment horizontal="center"/>
      <protection/>
    </xf>
    <xf numFmtId="0" fontId="139" fillId="38" borderId="76" xfId="57" applyFont="1" applyFill="1" applyBorder="1" applyAlignment="1">
      <alignment horizontal="center"/>
      <protection/>
    </xf>
    <xf numFmtId="0" fontId="140" fillId="38" borderId="75" xfId="57" applyFont="1" applyFill="1" applyBorder="1" applyAlignment="1">
      <alignment horizontal="center"/>
      <protection/>
    </xf>
    <xf numFmtId="0" fontId="140" fillId="38" borderId="76" xfId="57" applyFont="1" applyFill="1" applyBorder="1" applyAlignment="1">
      <alignment horizontal="center"/>
      <protection/>
    </xf>
    <xf numFmtId="37" fontId="141" fillId="2" borderId="0" xfId="46" applyNumberFormat="1" applyFont="1" applyFill="1" applyBorder="1" applyAlignment="1" applyProtection="1">
      <alignment horizontal="center" vertical="center"/>
      <protection/>
    </xf>
    <xf numFmtId="37" fontId="119" fillId="7" borderId="0" xfId="62" applyFont="1" applyFill="1" applyAlignment="1">
      <alignment horizontal="left" vertical="center" wrapText="1" indent="1"/>
      <protection/>
    </xf>
    <xf numFmtId="37" fontId="117" fillId="7" borderId="0" xfId="62" applyFont="1" applyFill="1" applyAlignment="1">
      <alignment horizontal="left" wrapText="1" indent="1"/>
      <protection/>
    </xf>
    <xf numFmtId="37" fontId="38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73" xfId="61" applyFont="1" applyFill="1" applyBorder="1" applyAlignment="1" applyProtection="1">
      <alignment horizontal="center" vertical="center"/>
      <protection/>
    </xf>
    <xf numFmtId="37" fontId="16" fillId="39" borderId="86" xfId="61" applyFont="1" applyFill="1" applyBorder="1" applyAlignment="1" applyProtection="1">
      <alignment horizontal="center" vertical="center"/>
      <protection/>
    </xf>
    <xf numFmtId="37" fontId="16" fillId="39" borderId="74" xfId="61" applyFont="1" applyFill="1" applyBorder="1" applyAlignment="1" applyProtection="1">
      <alignment horizontal="center" vertical="center"/>
      <protection/>
    </xf>
    <xf numFmtId="37" fontId="16" fillId="39" borderId="200" xfId="61" applyFont="1" applyFill="1" applyBorder="1" applyAlignment="1">
      <alignment horizontal="center" vertical="center"/>
      <protection/>
    </xf>
    <xf numFmtId="0" fontId="10" fillId="39" borderId="201" xfId="56" applyFill="1" applyBorder="1" applyAlignment="1">
      <alignment horizontal="center" vertical="center"/>
      <protection/>
    </xf>
    <xf numFmtId="0" fontId="10" fillId="39" borderId="204" xfId="56" applyFill="1" applyBorder="1" applyAlignment="1">
      <alignment horizontal="center" vertical="center"/>
      <protection/>
    </xf>
    <xf numFmtId="37" fontId="17" fillId="39" borderId="36" xfId="61" applyFont="1" applyFill="1" applyBorder="1" applyAlignment="1">
      <alignment horizontal="center" vertical="center"/>
      <protection/>
    </xf>
    <xf numFmtId="0" fontId="15" fillId="39" borderId="126" xfId="56" applyFont="1" applyFill="1" applyBorder="1" applyAlignment="1">
      <alignment horizontal="center" vertical="center"/>
      <protection/>
    </xf>
    <xf numFmtId="37" fontId="19" fillId="39" borderId="73" xfId="61" applyFont="1" applyFill="1" applyBorder="1" applyAlignment="1">
      <alignment horizontal="center" vertical="center"/>
      <protection/>
    </xf>
    <xf numFmtId="37" fontId="19" fillId="39" borderId="86" xfId="61" applyFont="1" applyFill="1" applyBorder="1" applyAlignment="1">
      <alignment horizontal="center" vertical="center"/>
      <protection/>
    </xf>
    <xf numFmtId="37" fontId="19" fillId="39" borderId="74" xfId="61" applyFont="1" applyFill="1" applyBorder="1" applyAlignment="1">
      <alignment horizontal="center" vertical="center"/>
      <protection/>
    </xf>
    <xf numFmtId="37" fontId="19" fillId="39" borderId="75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76" xfId="61" applyFont="1" applyFill="1" applyBorder="1" applyAlignment="1">
      <alignment horizontal="center" vertical="center"/>
      <protection/>
    </xf>
    <xf numFmtId="37" fontId="137" fillId="2" borderId="75" xfId="61" applyFont="1" applyFill="1" applyBorder="1" applyAlignment="1" applyProtection="1">
      <alignment horizontal="center" vertical="center"/>
      <protection/>
    </xf>
    <xf numFmtId="37" fontId="142" fillId="2" borderId="75" xfId="61" applyFont="1" applyFill="1" applyBorder="1">
      <alignment/>
      <protection/>
    </xf>
    <xf numFmtId="37" fontId="142" fillId="2" borderId="122" xfId="61" applyFont="1" applyFill="1" applyBorder="1">
      <alignment/>
      <protection/>
    </xf>
    <xf numFmtId="37" fontId="13" fillId="39" borderId="75" xfId="61" applyFont="1" applyFill="1" applyBorder="1" applyAlignment="1">
      <alignment horizontal="center"/>
      <protection/>
    </xf>
    <xf numFmtId="37" fontId="13" fillId="39" borderId="76" xfId="61" applyFont="1" applyFill="1" applyBorder="1" applyAlignment="1">
      <alignment horizontal="center"/>
      <protection/>
    </xf>
    <xf numFmtId="37" fontId="13" fillId="39" borderId="73" xfId="61" applyFont="1" applyFill="1" applyBorder="1" applyAlignment="1">
      <alignment horizontal="center" vertical="center"/>
      <protection/>
    </xf>
    <xf numFmtId="37" fontId="14" fillId="39" borderId="79" xfId="61" applyFont="1" applyFill="1" applyBorder="1" applyAlignment="1">
      <alignment horizontal="center" vertical="center"/>
      <protection/>
    </xf>
    <xf numFmtId="37" fontId="13" fillId="39" borderId="115" xfId="61" applyFont="1" applyFill="1" applyBorder="1" applyAlignment="1">
      <alignment horizontal="center" vertical="center" wrapText="1"/>
      <protection/>
    </xf>
    <xf numFmtId="37" fontId="14" fillId="39" borderId="125" xfId="61" applyFont="1" applyFill="1" applyBorder="1" applyAlignment="1">
      <alignment horizontal="center" vertical="center" wrapText="1"/>
      <protection/>
    </xf>
    <xf numFmtId="37" fontId="16" fillId="39" borderId="73" xfId="61" applyFont="1" applyFill="1" applyBorder="1" applyAlignment="1">
      <alignment horizontal="center" vertical="center"/>
      <protection/>
    </xf>
    <xf numFmtId="37" fontId="16" fillId="39" borderId="86" xfId="61" applyFont="1" applyFill="1" applyBorder="1" applyAlignment="1">
      <alignment horizontal="center" vertical="center"/>
      <protection/>
    </xf>
    <xf numFmtId="37" fontId="16" fillId="39" borderId="75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2" fillId="33" borderId="0" xfId="46" applyNumberFormat="1" applyFont="1" applyFill="1" applyBorder="1" applyAlignment="1" applyProtection="1">
      <alignment horizontal="center" vertical="center"/>
      <protection/>
    </xf>
    <xf numFmtId="49" fontId="13" fillId="34" borderId="225" xfId="64" applyNumberFormat="1" applyFont="1" applyFill="1" applyBorder="1" applyAlignment="1">
      <alignment horizontal="center" vertical="center" wrapText="1"/>
      <protection/>
    </xf>
    <xf numFmtId="0" fontId="13" fillId="34" borderId="226" xfId="64" applyNumberFormat="1" applyFont="1" applyFill="1" applyBorder="1" applyAlignment="1">
      <alignment horizontal="center" vertical="center" wrapText="1"/>
      <protection/>
    </xf>
    <xf numFmtId="0" fontId="13" fillId="34" borderId="227" xfId="64" applyNumberFormat="1" applyFont="1" applyFill="1" applyBorder="1" applyAlignment="1">
      <alignment horizontal="center" vertical="center" wrapText="1"/>
      <protection/>
    </xf>
    <xf numFmtId="1" fontId="12" fillId="34" borderId="228" xfId="64" applyNumberFormat="1" applyFont="1" applyFill="1" applyBorder="1" applyAlignment="1">
      <alignment horizontal="center" vertical="center" wrapText="1"/>
      <protection/>
    </xf>
    <xf numFmtId="1" fontId="12" fillId="34" borderId="229" xfId="64" applyNumberFormat="1" applyFont="1" applyFill="1" applyBorder="1" applyAlignment="1">
      <alignment horizontal="center" vertical="center" wrapText="1"/>
      <protection/>
    </xf>
    <xf numFmtId="1" fontId="12" fillId="34" borderId="230" xfId="64" applyNumberFormat="1" applyFont="1" applyFill="1" applyBorder="1" applyAlignment="1">
      <alignment horizontal="center" vertical="center" wrapText="1"/>
      <protection/>
    </xf>
    <xf numFmtId="49" fontId="5" fillId="34" borderId="71" xfId="64" applyNumberFormat="1" applyFont="1" applyFill="1" applyBorder="1" applyAlignment="1">
      <alignment horizontal="center" vertical="center" wrapText="1"/>
      <protection/>
    </xf>
    <xf numFmtId="49" fontId="5" fillId="34" borderId="231" xfId="64" applyNumberFormat="1" applyFont="1" applyFill="1" applyBorder="1" applyAlignment="1">
      <alignment horizontal="center" vertical="center" wrapText="1"/>
      <protection/>
    </xf>
    <xf numFmtId="49" fontId="5" fillId="34" borderId="215" xfId="64" applyNumberFormat="1" applyFont="1" applyFill="1" applyBorder="1" applyAlignment="1">
      <alignment horizontal="center" vertical="center" wrapText="1"/>
      <protection/>
    </xf>
    <xf numFmtId="49" fontId="5" fillId="34" borderId="232" xfId="64" applyNumberFormat="1" applyFont="1" applyFill="1" applyBorder="1" applyAlignment="1">
      <alignment horizontal="center" vertical="center" wrapText="1"/>
      <protection/>
    </xf>
    <xf numFmtId="49" fontId="13" fillId="34" borderId="226" xfId="64" applyNumberFormat="1" applyFont="1" applyFill="1" applyBorder="1" applyAlignment="1">
      <alignment horizontal="center" vertical="center" wrapText="1"/>
      <protection/>
    </xf>
    <xf numFmtId="49" fontId="13" fillId="34" borderId="227" xfId="64" applyNumberFormat="1" applyFont="1" applyFill="1" applyBorder="1" applyAlignment="1">
      <alignment horizontal="center" vertical="center" wrapText="1"/>
      <protection/>
    </xf>
    <xf numFmtId="37" fontId="85" fillId="33" borderId="0" xfId="46" applyNumberFormat="1" applyFont="1" applyFill="1" applyBorder="1" applyAlignment="1" applyProtection="1">
      <alignment horizontal="center"/>
      <protection/>
    </xf>
    <xf numFmtId="0" fontId="5" fillId="34" borderId="225" xfId="64" applyFont="1" applyFill="1" applyBorder="1" applyAlignment="1">
      <alignment horizontal="center"/>
      <protection/>
    </xf>
    <xf numFmtId="0" fontId="5" fillId="34" borderId="226" xfId="64" applyFont="1" applyFill="1" applyBorder="1" applyAlignment="1">
      <alignment horizontal="center"/>
      <protection/>
    </xf>
    <xf numFmtId="0" fontId="5" fillId="34" borderId="11" xfId="64" applyFont="1" applyFill="1" applyBorder="1" applyAlignment="1">
      <alignment horizontal="center"/>
      <protection/>
    </xf>
    <xf numFmtId="0" fontId="5" fillId="34" borderId="233" xfId="64" applyFont="1" applyFill="1" applyBorder="1" applyAlignment="1">
      <alignment horizontal="center"/>
      <protection/>
    </xf>
    <xf numFmtId="0" fontId="5" fillId="34" borderId="234" xfId="64" applyFont="1" applyFill="1" applyBorder="1" applyAlignment="1">
      <alignment horizontal="center"/>
      <protection/>
    </xf>
    <xf numFmtId="0" fontId="19" fillId="34" borderId="228" xfId="64" applyFont="1" applyFill="1" applyBorder="1" applyAlignment="1">
      <alignment horizontal="center" vertical="center"/>
      <protection/>
    </xf>
    <xf numFmtId="0" fontId="19" fillId="34" borderId="11" xfId="64" applyFont="1" applyFill="1" applyBorder="1" applyAlignment="1">
      <alignment horizontal="center" vertical="center"/>
      <protection/>
    </xf>
    <xf numFmtId="0" fontId="19" fillId="34" borderId="233" xfId="64" applyFont="1" applyFill="1" applyBorder="1" applyAlignment="1">
      <alignment horizontal="center" vertical="center"/>
      <protection/>
    </xf>
    <xf numFmtId="0" fontId="16" fillId="34" borderId="230" xfId="64" applyFont="1" applyFill="1" applyBorder="1" applyAlignment="1">
      <alignment horizontal="center" vertical="center"/>
      <protection/>
    </xf>
    <xf numFmtId="0" fontId="16" fillId="34" borderId="87" xfId="64" applyFont="1" applyFill="1" applyBorder="1" applyAlignment="1">
      <alignment horizontal="center" vertical="center"/>
      <protection/>
    </xf>
    <xf numFmtId="0" fontId="16" fillId="34" borderId="235" xfId="64" applyFont="1" applyFill="1" applyBorder="1" applyAlignment="1">
      <alignment horizontal="center" vertical="center"/>
      <protection/>
    </xf>
    <xf numFmtId="49" fontId="12" fillId="34" borderId="225" xfId="64" applyNumberFormat="1" applyFont="1" applyFill="1" applyBorder="1" applyAlignment="1">
      <alignment horizontal="center" vertical="center" wrapText="1"/>
      <protection/>
    </xf>
    <xf numFmtId="49" fontId="12" fillId="34" borderId="226" xfId="64" applyNumberFormat="1" applyFont="1" applyFill="1" applyBorder="1" applyAlignment="1">
      <alignment horizontal="center" vertical="center" wrapText="1"/>
      <protection/>
    </xf>
    <xf numFmtId="49" fontId="12" fillId="34" borderId="227" xfId="64" applyNumberFormat="1" applyFont="1" applyFill="1" applyBorder="1" applyAlignment="1">
      <alignment horizontal="center" vertical="center" wrapText="1"/>
      <protection/>
    </xf>
    <xf numFmtId="1" fontId="5" fillId="34" borderId="228" xfId="64" applyNumberFormat="1" applyFont="1" applyFill="1" applyBorder="1" applyAlignment="1">
      <alignment horizontal="center" vertical="center" wrapText="1"/>
      <protection/>
    </xf>
    <xf numFmtId="1" fontId="5" fillId="34" borderId="229" xfId="64" applyNumberFormat="1" applyFont="1" applyFill="1" applyBorder="1" applyAlignment="1">
      <alignment horizontal="center" vertical="center" wrapText="1"/>
      <protection/>
    </xf>
    <xf numFmtId="1" fontId="5" fillId="34" borderId="230" xfId="64" applyNumberFormat="1" applyFont="1" applyFill="1" applyBorder="1" applyAlignment="1">
      <alignment horizontal="center" vertical="center" wrapText="1"/>
      <protection/>
    </xf>
    <xf numFmtId="49" fontId="16" fillId="34" borderId="227" xfId="58" applyNumberFormat="1" applyFont="1" applyFill="1" applyBorder="1" applyAlignment="1">
      <alignment horizontal="center" vertical="center" wrapText="1"/>
      <protection/>
    </xf>
    <xf numFmtId="49" fontId="16" fillId="34" borderId="10" xfId="58" applyNumberFormat="1" applyFont="1" applyFill="1" applyBorder="1" applyAlignment="1">
      <alignment horizontal="center" vertical="center" wrapText="1"/>
      <protection/>
    </xf>
    <xf numFmtId="1" fontId="16" fillId="34" borderId="236" xfId="58" applyNumberFormat="1" applyFont="1" applyFill="1" applyBorder="1" applyAlignment="1">
      <alignment horizontal="center" vertical="center" wrapText="1"/>
      <protection/>
    </xf>
    <xf numFmtId="1" fontId="16" fillId="34" borderId="237" xfId="58" applyNumberFormat="1" applyFont="1" applyFill="1" applyBorder="1" applyAlignment="1">
      <alignment horizontal="center" vertical="center" wrapText="1"/>
      <protection/>
    </xf>
    <xf numFmtId="0" fontId="24" fillId="34" borderId="238" xfId="58" applyFont="1" applyFill="1" applyBorder="1" applyAlignment="1">
      <alignment horizontal="center" vertical="center" wrapText="1"/>
      <protection/>
    </xf>
    <xf numFmtId="0" fontId="17" fillId="34" borderId="218" xfId="58" applyFont="1" applyFill="1" applyBorder="1" applyAlignment="1">
      <alignment horizontal="center"/>
      <protection/>
    </xf>
    <xf numFmtId="0" fontId="17" fillId="34" borderId="239" xfId="58" applyFont="1" applyFill="1" applyBorder="1" applyAlignment="1">
      <alignment horizontal="center"/>
      <protection/>
    </xf>
    <xf numFmtId="0" fontId="17" fillId="34" borderId="222" xfId="58" applyFont="1" applyFill="1" applyBorder="1" applyAlignment="1">
      <alignment horizontal="center"/>
      <protection/>
    </xf>
    <xf numFmtId="0" fontId="17" fillId="34" borderId="240" xfId="58" applyFont="1" applyFill="1" applyBorder="1" applyAlignment="1">
      <alignment horizontal="center"/>
      <protection/>
    </xf>
    <xf numFmtId="0" fontId="17" fillId="34" borderId="241" xfId="58" applyFont="1" applyFill="1" applyBorder="1" applyAlignment="1">
      <alignment horizontal="center"/>
      <protection/>
    </xf>
    <xf numFmtId="49" fontId="16" fillId="34" borderId="242" xfId="58" applyNumberFormat="1" applyFont="1" applyFill="1" applyBorder="1" applyAlignment="1">
      <alignment horizontal="center" vertical="center" wrapText="1"/>
      <protection/>
    </xf>
    <xf numFmtId="0" fontId="25" fillId="0" borderId="243" xfId="58" applyFont="1" applyBorder="1" applyAlignment="1">
      <alignment horizontal="center" vertical="center" wrapText="1"/>
      <protection/>
    </xf>
    <xf numFmtId="49" fontId="16" fillId="34" borderId="13" xfId="58" applyNumberFormat="1" applyFont="1" applyFill="1" applyBorder="1" applyAlignment="1">
      <alignment horizontal="center" vertical="center" wrapText="1"/>
      <protection/>
    </xf>
    <xf numFmtId="49" fontId="16" fillId="34" borderId="244" xfId="58" applyNumberFormat="1" applyFont="1" applyFill="1" applyBorder="1" applyAlignment="1">
      <alignment horizontal="center" vertical="center" wrapText="1"/>
      <protection/>
    </xf>
    <xf numFmtId="0" fontId="19" fillId="34" borderId="73" xfId="58" applyFont="1" applyFill="1" applyBorder="1" applyAlignment="1">
      <alignment horizontal="center" vertical="center"/>
      <protection/>
    </xf>
    <xf numFmtId="0" fontId="19" fillId="34" borderId="86" xfId="58" applyFont="1" applyFill="1" applyBorder="1" applyAlignment="1">
      <alignment horizontal="center" vertical="center"/>
      <protection/>
    </xf>
    <xf numFmtId="0" fontId="19" fillId="34" borderId="74" xfId="58" applyFont="1" applyFill="1" applyBorder="1" applyAlignment="1">
      <alignment horizontal="center" vertical="center"/>
      <protection/>
    </xf>
    <xf numFmtId="1" fontId="13" fillId="34" borderId="245" xfId="58" applyNumberFormat="1" applyFont="1" applyFill="1" applyBorder="1" applyAlignment="1">
      <alignment horizontal="center" vertical="center" wrapText="1"/>
      <protection/>
    </xf>
    <xf numFmtId="0" fontId="14" fillId="34" borderId="246" xfId="58" applyFont="1" applyFill="1" applyBorder="1" applyAlignment="1">
      <alignment vertical="center"/>
      <protection/>
    </xf>
    <xf numFmtId="0" fontId="14" fillId="34" borderId="247" xfId="58" applyFont="1" applyFill="1" applyBorder="1" applyAlignment="1">
      <alignment vertical="center"/>
      <protection/>
    </xf>
    <xf numFmtId="0" fontId="14" fillId="34" borderId="248" xfId="58" applyFont="1" applyFill="1" applyBorder="1" applyAlignment="1">
      <alignment vertical="center"/>
      <protection/>
    </xf>
    <xf numFmtId="49" fontId="13" fillId="34" borderId="249" xfId="58" applyNumberFormat="1" applyFont="1" applyFill="1" applyBorder="1" applyAlignment="1">
      <alignment horizontal="center" vertical="center" wrapText="1"/>
      <protection/>
    </xf>
    <xf numFmtId="49" fontId="13" fillId="34" borderId="250" xfId="58" applyNumberFormat="1" applyFont="1" applyFill="1" applyBorder="1" applyAlignment="1">
      <alignment horizontal="center" vertical="center" wrapText="1"/>
      <protection/>
    </xf>
    <xf numFmtId="49" fontId="13" fillId="34" borderId="251" xfId="58" applyNumberFormat="1" applyFont="1" applyFill="1" applyBorder="1" applyAlignment="1">
      <alignment horizontal="center" vertical="center" wrapText="1"/>
      <protection/>
    </xf>
    <xf numFmtId="49" fontId="13" fillId="34" borderId="252" xfId="58" applyNumberFormat="1" applyFont="1" applyFill="1" applyBorder="1" applyAlignment="1">
      <alignment horizontal="center" vertical="center" wrapText="1"/>
      <protection/>
    </xf>
    <xf numFmtId="49" fontId="13" fillId="34" borderId="253" xfId="58" applyNumberFormat="1" applyFont="1" applyFill="1" applyBorder="1" applyAlignment="1">
      <alignment horizontal="center" vertical="center" wrapText="1"/>
      <protection/>
    </xf>
    <xf numFmtId="0" fontId="16" fillId="34" borderId="79" xfId="58" applyFont="1" applyFill="1" applyBorder="1" applyAlignment="1">
      <alignment horizontal="center" vertical="center"/>
      <protection/>
    </xf>
    <xf numFmtId="0" fontId="16" fillId="34" borderId="88" xfId="58" applyFont="1" applyFill="1" applyBorder="1" applyAlignment="1">
      <alignment horizontal="center" vertical="center"/>
      <protection/>
    </xf>
    <xf numFmtId="0" fontId="16" fillId="34" borderId="80" xfId="58" applyFont="1" applyFill="1" applyBorder="1" applyAlignment="1">
      <alignment horizontal="center" vertical="center"/>
      <protection/>
    </xf>
    <xf numFmtId="49" fontId="13" fillId="34" borderId="254" xfId="58" applyNumberFormat="1" applyFont="1" applyFill="1" applyBorder="1" applyAlignment="1">
      <alignment horizontal="center" vertical="center" wrapText="1"/>
      <protection/>
    </xf>
    <xf numFmtId="49" fontId="13" fillId="34" borderId="255" xfId="58" applyNumberFormat="1" applyFont="1" applyFill="1" applyBorder="1" applyAlignment="1">
      <alignment horizontal="center" vertical="center" wrapText="1"/>
      <protection/>
    </xf>
    <xf numFmtId="0" fontId="29" fillId="34" borderId="75" xfId="58" applyFont="1" applyFill="1" applyBorder="1" applyAlignment="1">
      <alignment horizontal="center" vertical="center"/>
      <protection/>
    </xf>
    <xf numFmtId="0" fontId="29" fillId="34" borderId="0" xfId="58" applyFont="1" applyFill="1" applyBorder="1" applyAlignment="1">
      <alignment horizontal="center" vertical="center"/>
      <protection/>
    </xf>
    <xf numFmtId="0" fontId="29" fillId="34" borderId="76" xfId="58" applyFont="1" applyFill="1" applyBorder="1" applyAlignment="1">
      <alignment horizontal="center" vertical="center"/>
      <protection/>
    </xf>
    <xf numFmtId="1" fontId="13" fillId="34" borderId="228" xfId="64" applyNumberFormat="1" applyFont="1" applyFill="1" applyBorder="1" applyAlignment="1">
      <alignment horizontal="center" vertical="center" wrapText="1"/>
      <protection/>
    </xf>
    <xf numFmtId="1" fontId="13" fillId="34" borderId="229" xfId="64" applyNumberFormat="1" applyFont="1" applyFill="1" applyBorder="1" applyAlignment="1">
      <alignment horizontal="center" vertical="center" wrapText="1"/>
      <protection/>
    </xf>
    <xf numFmtId="1" fontId="13" fillId="34" borderId="230" xfId="64" applyNumberFormat="1" applyFont="1" applyFill="1" applyBorder="1" applyAlignment="1">
      <alignment horizontal="center" vertical="center" wrapText="1"/>
      <protection/>
    </xf>
    <xf numFmtId="0" fontId="29" fillId="34" borderId="122" xfId="65" applyFont="1" applyFill="1" applyBorder="1" applyAlignment="1">
      <alignment horizontal="center" vertical="center"/>
      <protection/>
    </xf>
    <xf numFmtId="0" fontId="29" fillId="34" borderId="87" xfId="65" applyFont="1" applyFill="1" applyBorder="1" applyAlignment="1">
      <alignment horizontal="center" vertical="center"/>
      <protection/>
    </xf>
    <xf numFmtId="0" fontId="29" fillId="34" borderId="123" xfId="65" applyFont="1" applyFill="1" applyBorder="1" applyAlignment="1">
      <alignment horizontal="center" vertical="center"/>
      <protection/>
    </xf>
    <xf numFmtId="0" fontId="12" fillId="34" borderId="225" xfId="64" applyFont="1" applyFill="1" applyBorder="1" applyAlignment="1">
      <alignment horizontal="center"/>
      <protection/>
    </xf>
    <xf numFmtId="0" fontId="12" fillId="34" borderId="226" xfId="64" applyFont="1" applyFill="1" applyBorder="1" applyAlignment="1">
      <alignment horizontal="center"/>
      <protection/>
    </xf>
    <xf numFmtId="0" fontId="12" fillId="34" borderId="11" xfId="64" applyFont="1" applyFill="1" applyBorder="1" applyAlignment="1">
      <alignment horizontal="center"/>
      <protection/>
    </xf>
    <xf numFmtId="0" fontId="12" fillId="34" borderId="233" xfId="64" applyFont="1" applyFill="1" applyBorder="1" applyAlignment="1">
      <alignment horizontal="center"/>
      <protection/>
    </xf>
    <xf numFmtId="0" fontId="12" fillId="34" borderId="234" xfId="64" applyFont="1" applyFill="1" applyBorder="1" applyAlignment="1">
      <alignment horizontal="center"/>
      <protection/>
    </xf>
    <xf numFmtId="0" fontId="29" fillId="34" borderId="73" xfId="65" applyFont="1" applyFill="1" applyBorder="1" applyAlignment="1">
      <alignment horizontal="center" vertical="center"/>
      <protection/>
    </xf>
    <xf numFmtId="0" fontId="29" fillId="34" borderId="86" xfId="65" applyFont="1" applyFill="1" applyBorder="1" applyAlignment="1">
      <alignment horizontal="center" vertical="center"/>
      <protection/>
    </xf>
    <xf numFmtId="0" fontId="29" fillId="34" borderId="74" xfId="65" applyFont="1" applyFill="1" applyBorder="1" applyAlignment="1">
      <alignment horizontal="center" vertical="center"/>
      <protection/>
    </xf>
    <xf numFmtId="1" fontId="13" fillId="34" borderId="117" xfId="64" applyNumberFormat="1" applyFont="1" applyFill="1" applyBorder="1" applyAlignment="1">
      <alignment horizontal="center" vertical="center" wrapText="1"/>
      <protection/>
    </xf>
    <xf numFmtId="1" fontId="13" fillId="34" borderId="75" xfId="64" applyNumberFormat="1" applyFont="1" applyFill="1" applyBorder="1" applyAlignment="1">
      <alignment horizontal="center" vertical="center" wrapText="1"/>
      <protection/>
    </xf>
    <xf numFmtId="1" fontId="13" fillId="34" borderId="122" xfId="64" applyNumberFormat="1" applyFont="1" applyFill="1" applyBorder="1" applyAlignment="1">
      <alignment horizontal="center" vertical="center" wrapText="1"/>
      <protection/>
    </xf>
    <xf numFmtId="0" fontId="13" fillId="34" borderId="225" xfId="64" applyFont="1" applyFill="1" applyBorder="1" applyAlignment="1">
      <alignment horizontal="center" vertical="center"/>
      <protection/>
    </xf>
    <xf numFmtId="0" fontId="13" fillId="34" borderId="226" xfId="64" applyFont="1" applyFill="1" applyBorder="1" applyAlignment="1">
      <alignment horizontal="center" vertical="center"/>
      <protection/>
    </xf>
    <xf numFmtId="0" fontId="13" fillId="34" borderId="11" xfId="64" applyFont="1" applyFill="1" applyBorder="1" applyAlignment="1">
      <alignment horizontal="center" vertical="center"/>
      <protection/>
    </xf>
    <xf numFmtId="0" fontId="13" fillId="34" borderId="233" xfId="64" applyFont="1" applyFill="1" applyBorder="1" applyAlignment="1">
      <alignment horizontal="center" vertical="center"/>
      <protection/>
    </xf>
    <xf numFmtId="0" fontId="13" fillId="34" borderId="234" xfId="64" applyFont="1" applyFill="1" applyBorder="1" applyAlignment="1">
      <alignment horizontal="center" vertical="center"/>
      <protection/>
    </xf>
    <xf numFmtId="49" fontId="13" fillId="34" borderId="31" xfId="58" applyNumberFormat="1" applyFont="1" applyFill="1" applyBorder="1" applyAlignment="1">
      <alignment horizontal="center" vertical="center" wrapText="1"/>
      <protection/>
    </xf>
    <xf numFmtId="49" fontId="13" fillId="34" borderId="256" xfId="58" applyNumberFormat="1" applyFont="1" applyFill="1" applyBorder="1" applyAlignment="1">
      <alignment horizontal="center" vertical="center" wrapText="1"/>
      <protection/>
    </xf>
    <xf numFmtId="1" fontId="12" fillId="34" borderId="166" xfId="58" applyNumberFormat="1" applyFont="1" applyFill="1" applyBorder="1" applyAlignment="1">
      <alignment horizontal="center" vertical="center" wrapText="1"/>
      <protection/>
    </xf>
    <xf numFmtId="1" fontId="12" fillId="34" borderId="41" xfId="58" applyNumberFormat="1" applyFont="1" applyFill="1" applyBorder="1" applyAlignment="1">
      <alignment horizontal="center" vertical="center" wrapText="1"/>
      <protection/>
    </xf>
    <xf numFmtId="0" fontId="6" fillId="34" borderId="14" xfId="58" applyFont="1" applyFill="1" applyBorder="1" applyAlignment="1">
      <alignment horizontal="center" vertical="center" wrapText="1"/>
      <protection/>
    </xf>
    <xf numFmtId="1" fontId="12" fillId="34" borderId="32" xfId="58" applyNumberFormat="1" applyFont="1" applyFill="1" applyBorder="1" applyAlignment="1">
      <alignment horizontal="center" vertical="center" wrapText="1"/>
      <protection/>
    </xf>
    <xf numFmtId="1" fontId="12" fillId="34" borderId="46" xfId="58" applyNumberFormat="1" applyFont="1" applyFill="1" applyBorder="1" applyAlignment="1">
      <alignment horizontal="center" vertical="center" wrapText="1"/>
      <protection/>
    </xf>
    <xf numFmtId="0" fontId="6" fillId="34" borderId="257" xfId="58" applyFont="1" applyFill="1" applyBorder="1" applyAlignment="1">
      <alignment horizontal="center" vertical="center" wrapText="1"/>
      <protection/>
    </xf>
    <xf numFmtId="0" fontId="13" fillId="34" borderId="218" xfId="58" applyFont="1" applyFill="1" applyBorder="1" applyAlignment="1">
      <alignment horizontal="center"/>
      <protection/>
    </xf>
    <xf numFmtId="0" fontId="13" fillId="34" borderId="239" xfId="58" applyFont="1" applyFill="1" applyBorder="1" applyAlignment="1">
      <alignment horizontal="center"/>
      <protection/>
    </xf>
    <xf numFmtId="0" fontId="13" fillId="34" borderId="222" xfId="58" applyFont="1" applyFill="1" applyBorder="1" applyAlignment="1">
      <alignment horizontal="center"/>
      <protection/>
    </xf>
    <xf numFmtId="0" fontId="13" fillId="34" borderId="221" xfId="58" applyFont="1" applyFill="1" applyBorder="1" applyAlignment="1">
      <alignment horizontal="center"/>
      <protection/>
    </xf>
    <xf numFmtId="0" fontId="13" fillId="34" borderId="240" xfId="58" applyFont="1" applyFill="1" applyBorder="1" applyAlignment="1">
      <alignment horizontal="center"/>
      <protection/>
    </xf>
    <xf numFmtId="49" fontId="16" fillId="34" borderId="258" xfId="58" applyNumberFormat="1" applyFont="1" applyFill="1" applyBorder="1" applyAlignment="1">
      <alignment horizontal="center" vertical="center" wrapText="1"/>
      <protection/>
    </xf>
    <xf numFmtId="0" fontId="25" fillId="0" borderId="259" xfId="58" applyFont="1" applyBorder="1" applyAlignment="1">
      <alignment horizontal="center" vertical="center" wrapText="1"/>
      <protection/>
    </xf>
    <xf numFmtId="0" fontId="29" fillId="34" borderId="73" xfId="58" applyFont="1" applyFill="1" applyBorder="1" applyAlignment="1">
      <alignment horizontal="center" vertical="center"/>
      <protection/>
    </xf>
    <xf numFmtId="0" fontId="29" fillId="34" borderId="86" xfId="58" applyFont="1" applyFill="1" applyBorder="1" applyAlignment="1">
      <alignment horizontal="center" vertical="center"/>
      <protection/>
    </xf>
    <xf numFmtId="0" fontId="29" fillId="34" borderId="74" xfId="58" applyFont="1" applyFill="1" applyBorder="1" applyAlignment="1">
      <alignment horizontal="center" vertical="center"/>
      <protection/>
    </xf>
    <xf numFmtId="1" fontId="13" fillId="34" borderId="26" xfId="58" applyNumberFormat="1" applyFont="1" applyFill="1" applyBorder="1" applyAlignment="1">
      <alignment horizontal="center" vertical="center" wrapText="1"/>
      <protection/>
    </xf>
    <xf numFmtId="1" fontId="13" fillId="34" borderId="47" xfId="58" applyNumberFormat="1" applyFont="1" applyFill="1" applyBorder="1" applyAlignment="1">
      <alignment horizontal="center" vertical="center" wrapText="1"/>
      <protection/>
    </xf>
    <xf numFmtId="0" fontId="14" fillId="34" borderId="83" xfId="58" applyFont="1" applyFill="1" applyBorder="1" applyAlignment="1">
      <alignment horizontal="center" vertical="center" wrapText="1"/>
      <protection/>
    </xf>
    <xf numFmtId="49" fontId="13" fillId="34" borderId="260" xfId="58" applyNumberFormat="1" applyFont="1" applyFill="1" applyBorder="1" applyAlignment="1">
      <alignment horizontal="center" vertical="center" wrapText="1"/>
      <protection/>
    </xf>
    <xf numFmtId="49" fontId="13" fillId="34" borderId="261" xfId="58" applyNumberFormat="1" applyFont="1" applyFill="1" applyBorder="1" applyAlignment="1">
      <alignment horizontal="center" vertical="center" wrapText="1"/>
      <protection/>
    </xf>
    <xf numFmtId="49" fontId="13" fillId="34" borderId="262" xfId="58" applyNumberFormat="1" applyFont="1" applyFill="1" applyBorder="1" applyAlignment="1">
      <alignment horizontal="center" vertical="center" wrapText="1"/>
      <protection/>
    </xf>
    <xf numFmtId="0" fontId="16" fillId="34" borderId="75" xfId="58" applyFont="1" applyFill="1" applyBorder="1" applyAlignment="1">
      <alignment horizontal="center" vertical="center"/>
      <protection/>
    </xf>
    <xf numFmtId="0" fontId="16" fillId="34" borderId="0" xfId="58" applyFont="1" applyFill="1" applyBorder="1" applyAlignment="1">
      <alignment horizontal="center" vertical="center"/>
      <protection/>
    </xf>
    <xf numFmtId="0" fontId="16" fillId="34" borderId="76" xfId="58" applyFont="1" applyFill="1" applyBorder="1" applyAlignment="1">
      <alignment horizontal="center" vertical="center"/>
      <protection/>
    </xf>
    <xf numFmtId="49" fontId="16" fillId="34" borderId="31" xfId="58" applyNumberFormat="1" applyFont="1" applyFill="1" applyBorder="1" applyAlignment="1">
      <alignment horizontal="center" vertical="center" wrapText="1"/>
      <protection/>
    </xf>
    <xf numFmtId="49" fontId="16" fillId="34" borderId="256" xfId="58" applyNumberFormat="1" applyFont="1" applyFill="1" applyBorder="1" applyAlignment="1">
      <alignment horizontal="center" vertical="center" wrapText="1"/>
      <protection/>
    </xf>
    <xf numFmtId="1" fontId="17" fillId="34" borderId="245" xfId="58" applyNumberFormat="1" applyFont="1" applyFill="1" applyBorder="1" applyAlignment="1">
      <alignment horizontal="center" vertical="center" wrapText="1"/>
      <protection/>
    </xf>
    <xf numFmtId="0" fontId="26" fillId="34" borderId="246" xfId="58" applyFont="1" applyFill="1" applyBorder="1" applyAlignment="1">
      <alignment vertical="center"/>
      <protection/>
    </xf>
    <xf numFmtId="0" fontId="26" fillId="34" borderId="247" xfId="58" applyFont="1" applyFill="1" applyBorder="1" applyAlignment="1">
      <alignment vertical="center"/>
      <protection/>
    </xf>
    <xf numFmtId="0" fontId="26" fillId="34" borderId="248" xfId="58" applyFont="1" applyFill="1" applyBorder="1" applyAlignment="1">
      <alignment vertical="center"/>
      <protection/>
    </xf>
    <xf numFmtId="49" fontId="16" fillId="34" borderId="263" xfId="58" applyNumberFormat="1" applyFont="1" applyFill="1" applyBorder="1" applyAlignment="1">
      <alignment horizontal="center" vertical="center" wrapText="1"/>
      <protection/>
    </xf>
    <xf numFmtId="1" fontId="16" fillId="34" borderId="245" xfId="58" applyNumberFormat="1" applyFont="1" applyFill="1" applyBorder="1" applyAlignment="1">
      <alignment horizontal="center" vertical="center" wrapText="1"/>
      <protection/>
    </xf>
    <xf numFmtId="0" fontId="24" fillId="34" borderId="246" xfId="58" applyFont="1" applyFill="1" applyBorder="1" applyAlignment="1">
      <alignment vertical="center"/>
      <protection/>
    </xf>
    <xf numFmtId="0" fontId="24" fillId="34" borderId="247" xfId="58" applyFont="1" applyFill="1" applyBorder="1" applyAlignment="1">
      <alignment vertical="center"/>
      <protection/>
    </xf>
    <xf numFmtId="0" fontId="24" fillId="34" borderId="248" xfId="58" applyFont="1" applyFill="1" applyBorder="1" applyAlignment="1">
      <alignment vertical="center"/>
      <protection/>
    </xf>
    <xf numFmtId="49" fontId="16" fillId="34" borderId="264" xfId="58" applyNumberFormat="1" applyFont="1" applyFill="1" applyBorder="1" applyAlignment="1">
      <alignment horizontal="center" vertical="center" wrapText="1"/>
      <protection/>
    </xf>
    <xf numFmtId="49" fontId="16" fillId="34" borderId="226" xfId="58" applyNumberFormat="1" applyFont="1" applyFill="1" applyBorder="1" applyAlignment="1">
      <alignment horizontal="center" vertical="center" wrapText="1"/>
      <protection/>
    </xf>
    <xf numFmtId="49" fontId="16" fillId="34" borderId="234" xfId="58" applyNumberFormat="1" applyFont="1" applyFill="1" applyBorder="1" applyAlignment="1">
      <alignment horizontal="center" vertical="center" wrapText="1"/>
      <protection/>
    </xf>
    <xf numFmtId="1" fontId="16" fillId="34" borderId="265" xfId="58" applyNumberFormat="1" applyFont="1" applyFill="1" applyBorder="1" applyAlignment="1">
      <alignment horizontal="center" vertical="center" wrapText="1"/>
      <protection/>
    </xf>
    <xf numFmtId="1" fontId="16" fillId="34" borderId="266" xfId="58" applyNumberFormat="1" applyFont="1" applyFill="1" applyBorder="1" applyAlignment="1">
      <alignment horizontal="center" vertical="center" wrapText="1"/>
      <protection/>
    </xf>
    <xf numFmtId="49" fontId="16" fillId="34" borderId="225" xfId="58" applyNumberFormat="1" applyFont="1" applyFill="1" applyBorder="1" applyAlignment="1">
      <alignment horizontal="center" vertical="center" wrapText="1"/>
      <protection/>
    </xf>
    <xf numFmtId="49" fontId="13" fillId="34" borderId="267" xfId="58" applyNumberFormat="1" applyFont="1" applyFill="1" applyBorder="1" applyAlignment="1">
      <alignment horizontal="center" vertical="center" wrapText="1"/>
      <protection/>
    </xf>
    <xf numFmtId="49" fontId="16" fillId="34" borderId="243" xfId="58" applyNumberFormat="1" applyFont="1" applyFill="1" applyBorder="1" applyAlignment="1">
      <alignment horizontal="center" vertical="center" wrapText="1"/>
      <protection/>
    </xf>
    <xf numFmtId="1" fontId="16" fillId="34" borderId="268" xfId="58" applyNumberFormat="1" applyFont="1" applyFill="1" applyBorder="1" applyAlignment="1">
      <alignment horizontal="center" vertical="center" wrapText="1"/>
      <protection/>
    </xf>
    <xf numFmtId="1" fontId="16" fillId="34" borderId="34" xfId="58" applyNumberFormat="1" applyFont="1" applyFill="1" applyBorder="1" applyAlignment="1">
      <alignment horizontal="center" vertical="center" wrapText="1"/>
      <protection/>
    </xf>
    <xf numFmtId="1" fontId="16" fillId="34" borderId="269" xfId="58" applyNumberFormat="1" applyFont="1" applyFill="1" applyBorder="1" applyAlignment="1">
      <alignment horizontal="center" vertical="center" wrapText="1"/>
      <protection/>
    </xf>
    <xf numFmtId="0" fontId="17" fillId="34" borderId="270" xfId="58" applyFont="1" applyFill="1" applyBorder="1" applyAlignment="1">
      <alignment horizontal="center"/>
      <protection/>
    </xf>
    <xf numFmtId="0" fontId="17" fillId="34" borderId="219" xfId="58" applyFont="1" applyFill="1" applyBorder="1" applyAlignment="1">
      <alignment horizontal="center"/>
      <protection/>
    </xf>
    <xf numFmtId="0" fontId="17" fillId="34" borderId="271" xfId="58" applyFont="1" applyFill="1" applyBorder="1" applyAlignment="1">
      <alignment horizontal="center"/>
      <protection/>
    </xf>
    <xf numFmtId="0" fontId="17" fillId="34" borderId="272" xfId="58" applyFont="1" applyFill="1" applyBorder="1" applyAlignment="1">
      <alignment horizontal="center"/>
      <protection/>
    </xf>
    <xf numFmtId="0" fontId="41" fillId="8" borderId="34" xfId="58" applyNumberFormat="1" applyFont="1" applyFill="1" applyBorder="1" applyAlignment="1">
      <alignment vertical="center"/>
      <protection/>
    </xf>
    <xf numFmtId="3" fontId="41" fillId="8" borderId="44" xfId="58" applyNumberFormat="1" applyFont="1" applyFill="1" applyBorder="1" applyAlignment="1">
      <alignment vertical="center"/>
      <protection/>
    </xf>
    <xf numFmtId="3" fontId="41" fillId="8" borderId="0" xfId="58" applyNumberFormat="1" applyFont="1" applyFill="1" applyBorder="1" applyAlignment="1">
      <alignment vertical="center"/>
      <protection/>
    </xf>
    <xf numFmtId="3" fontId="41" fillId="8" borderId="45" xfId="58" applyNumberFormat="1" applyFont="1" applyFill="1" applyBorder="1" applyAlignment="1">
      <alignment vertical="center"/>
      <protection/>
    </xf>
    <xf numFmtId="3" fontId="41" fillId="8" borderId="273" xfId="58" applyNumberFormat="1" applyFont="1" applyFill="1" applyBorder="1" applyAlignment="1">
      <alignment vertical="center"/>
      <protection/>
    </xf>
    <xf numFmtId="3" fontId="41" fillId="8" borderId="42" xfId="58" applyNumberFormat="1" applyFont="1" applyFill="1" applyBorder="1" applyAlignment="1">
      <alignment vertical="center"/>
      <protection/>
    </xf>
    <xf numFmtId="10" fontId="41" fillId="8" borderId="46" xfId="58" applyNumberFormat="1" applyFont="1" applyFill="1" applyBorder="1" applyAlignment="1">
      <alignment vertical="center"/>
      <protection/>
    </xf>
    <xf numFmtId="10" fontId="41" fillId="8" borderId="46" xfId="58" applyNumberFormat="1" applyFont="1" applyFill="1" applyBorder="1" applyAlignment="1">
      <alignment horizontal="right" vertical="center"/>
      <protection/>
    </xf>
    <xf numFmtId="10" fontId="41" fillId="8" borderId="47" xfId="58" applyNumberFormat="1" applyFont="1" applyFill="1" applyBorder="1" applyAlignment="1">
      <alignment horizontal="right" vertical="center"/>
      <protection/>
    </xf>
    <xf numFmtId="10" fontId="3" fillId="2" borderId="152" xfId="58" applyNumberFormat="1" applyFont="1" applyFill="1" applyBorder="1" applyAlignment="1">
      <alignment horizontal="right"/>
      <protection/>
    </xf>
    <xf numFmtId="187" fontId="44" fillId="37" borderId="274" xfId="58" applyNumberFormat="1" applyFont="1" applyFill="1" applyBorder="1" applyAlignment="1">
      <alignment vertical="center"/>
      <protection/>
    </xf>
    <xf numFmtId="10" fontId="44" fillId="37" borderId="275" xfId="58" applyNumberFormat="1" applyFont="1" applyFill="1" applyBorder="1" applyAlignment="1">
      <alignment horizontal="right" vertical="center"/>
      <protection/>
    </xf>
    <xf numFmtId="10" fontId="44" fillId="37" borderId="276" xfId="58" applyNumberFormat="1" applyFont="1" applyFill="1" applyBorder="1" applyAlignment="1">
      <alignment horizontal="right" vertical="center"/>
      <protection/>
    </xf>
    <xf numFmtId="0" fontId="44" fillId="37" borderId="34" xfId="58" applyNumberFormat="1" applyFont="1" applyFill="1" applyBorder="1" applyAlignment="1">
      <alignment vertical="center"/>
      <protection/>
    </xf>
    <xf numFmtId="3" fontId="44" fillId="37" borderId="44" xfId="58" applyNumberFormat="1" applyFont="1" applyFill="1" applyBorder="1" applyAlignment="1">
      <alignment vertical="center"/>
      <protection/>
    </xf>
    <xf numFmtId="3" fontId="44" fillId="37" borderId="0" xfId="58" applyNumberFormat="1" applyFont="1" applyFill="1" applyBorder="1" applyAlignment="1">
      <alignment vertical="center"/>
      <protection/>
    </xf>
    <xf numFmtId="3" fontId="44" fillId="37" borderId="45" xfId="58" applyNumberFormat="1" applyFont="1" applyFill="1" applyBorder="1" applyAlignment="1">
      <alignment vertical="center"/>
      <protection/>
    </xf>
    <xf numFmtId="3" fontId="44" fillId="37" borderId="273" xfId="58" applyNumberFormat="1" applyFont="1" applyFill="1" applyBorder="1" applyAlignment="1">
      <alignment vertical="center"/>
      <protection/>
    </xf>
    <xf numFmtId="187" fontId="44" fillId="37" borderId="46" xfId="58" applyNumberFormat="1" applyFont="1" applyFill="1" applyBorder="1" applyAlignment="1">
      <alignment vertical="center"/>
      <protection/>
    </xf>
    <xf numFmtId="10" fontId="44" fillId="37" borderId="41" xfId="58" applyNumberFormat="1" applyFont="1" applyFill="1" applyBorder="1" applyAlignment="1">
      <alignment horizontal="right" vertical="center"/>
      <protection/>
    </xf>
    <xf numFmtId="3" fontId="44" fillId="37" borderId="277" xfId="58" applyNumberFormat="1" applyFont="1" applyFill="1" applyBorder="1" applyAlignment="1">
      <alignment vertical="center"/>
      <protection/>
    </xf>
    <xf numFmtId="187" fontId="44" fillId="37" borderId="41" xfId="58" applyNumberFormat="1" applyFont="1" applyFill="1" applyBorder="1" applyAlignment="1">
      <alignment vertical="center"/>
      <protection/>
    </xf>
    <xf numFmtId="0" fontId="41" fillId="2" borderId="93" xfId="58" applyNumberFormat="1" applyFont="1" applyFill="1" applyBorder="1" applyAlignment="1">
      <alignment vertical="center"/>
      <protection/>
    </xf>
    <xf numFmtId="0" fontId="44" fillId="37" borderId="94" xfId="58" applyNumberFormat="1" applyFont="1" applyFill="1" applyBorder="1" applyAlignment="1">
      <alignment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</xdr:row>
      <xdr:rowOff>28575</xdr:rowOff>
    </xdr:from>
    <xdr:to>
      <xdr:col>10</xdr:col>
      <xdr:colOff>304800</xdr:colOff>
      <xdr:row>14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00025"/>
          <a:ext cx="48863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K20" sqref="K20"/>
    </sheetView>
  </sheetViews>
  <sheetFormatPr defaultColWidth="11.421875" defaultRowHeight="15"/>
  <cols>
    <col min="1" max="1" width="1.8515625" style="71" customWidth="1"/>
    <col min="2" max="2" width="14.421875" style="71" customWidth="1"/>
    <col min="3" max="3" width="67.421875" style="71" customWidth="1"/>
    <col min="4" max="4" width="2.140625" style="71" customWidth="1"/>
    <col min="5" max="16384" width="11.421875" style="71" customWidth="1"/>
  </cols>
  <sheetData>
    <row r="1" ht="2.25" customHeight="1" thickBot="1">
      <c r="B1" s="70"/>
    </row>
    <row r="2" spans="2:3" ht="11.25" customHeight="1" thickTop="1">
      <c r="B2" s="146"/>
      <c r="C2" s="147"/>
    </row>
    <row r="3" spans="2:3" ht="21.75" customHeight="1">
      <c r="B3" s="148" t="s">
        <v>66</v>
      </c>
      <c r="C3" s="149"/>
    </row>
    <row r="4" spans="2:3" ht="18" customHeight="1">
      <c r="B4" s="150" t="s">
        <v>67</v>
      </c>
      <c r="C4" s="149"/>
    </row>
    <row r="5" spans="2:3" ht="18" customHeight="1">
      <c r="B5" s="151" t="s">
        <v>68</v>
      </c>
      <c r="C5" s="149"/>
    </row>
    <row r="6" spans="2:3" ht="9" customHeight="1">
      <c r="B6" s="148"/>
      <c r="C6" s="149"/>
    </row>
    <row r="7" spans="2:3" ht="3" customHeight="1">
      <c r="B7" s="152"/>
      <c r="C7" s="153"/>
    </row>
    <row r="8" spans="2:5" ht="24">
      <c r="B8" s="556" t="s">
        <v>149</v>
      </c>
      <c r="C8" s="557"/>
      <c r="E8" s="72"/>
    </row>
    <row r="9" spans="2:5" ht="23.25">
      <c r="B9" s="558" t="s">
        <v>35</v>
      </c>
      <c r="C9" s="559"/>
      <c r="E9" s="72"/>
    </row>
    <row r="10" spans="2:3" ht="18.75" customHeight="1">
      <c r="B10" s="560" t="s">
        <v>69</v>
      </c>
      <c r="C10" s="561"/>
    </row>
    <row r="11" spans="2:3" ht="4.5" customHeight="1" thickBot="1">
      <c r="B11" s="154"/>
      <c r="C11" s="155"/>
    </row>
    <row r="12" spans="2:3" ht="19.5" customHeight="1" thickBot="1" thickTop="1">
      <c r="B12" s="161" t="s">
        <v>70</v>
      </c>
      <c r="C12" s="162" t="s">
        <v>125</v>
      </c>
    </row>
    <row r="13" spans="2:3" ht="19.5" customHeight="1" thickTop="1">
      <c r="B13" s="73" t="s">
        <v>71</v>
      </c>
      <c r="C13" s="74" t="s">
        <v>72</v>
      </c>
    </row>
    <row r="14" spans="2:3" ht="19.5" customHeight="1">
      <c r="B14" s="156" t="s">
        <v>73</v>
      </c>
      <c r="C14" s="157" t="s">
        <v>74</v>
      </c>
    </row>
    <row r="15" spans="2:3" ht="19.5" customHeight="1">
      <c r="B15" s="75" t="s">
        <v>75</v>
      </c>
      <c r="C15" s="76" t="s">
        <v>76</v>
      </c>
    </row>
    <row r="16" spans="2:3" ht="19.5" customHeight="1">
      <c r="B16" s="156" t="s">
        <v>77</v>
      </c>
      <c r="C16" s="157" t="s">
        <v>78</v>
      </c>
    </row>
    <row r="17" spans="2:3" ht="19.5" customHeight="1">
      <c r="B17" s="75" t="s">
        <v>79</v>
      </c>
      <c r="C17" s="76" t="s">
        <v>80</v>
      </c>
    </row>
    <row r="18" spans="2:3" ht="19.5" customHeight="1">
      <c r="B18" s="156" t="s">
        <v>81</v>
      </c>
      <c r="C18" s="157" t="s">
        <v>82</v>
      </c>
    </row>
    <row r="19" spans="2:3" ht="19.5" customHeight="1">
      <c r="B19" s="75" t="s">
        <v>83</v>
      </c>
      <c r="C19" s="76" t="s">
        <v>84</v>
      </c>
    </row>
    <row r="20" spans="2:3" ht="19.5" customHeight="1">
      <c r="B20" s="156" t="s">
        <v>85</v>
      </c>
      <c r="C20" s="157" t="s">
        <v>86</v>
      </c>
    </row>
    <row r="21" spans="2:3" ht="19.5" customHeight="1">
      <c r="B21" s="75" t="s">
        <v>87</v>
      </c>
      <c r="C21" s="76" t="s">
        <v>88</v>
      </c>
    </row>
    <row r="22" spans="2:3" ht="19.5" customHeight="1">
      <c r="B22" s="156" t="s">
        <v>89</v>
      </c>
      <c r="C22" s="157" t="s">
        <v>90</v>
      </c>
    </row>
    <row r="23" spans="2:3" ht="20.25" customHeight="1">
      <c r="B23" s="75" t="s">
        <v>91</v>
      </c>
      <c r="C23" s="76" t="s">
        <v>92</v>
      </c>
    </row>
    <row r="24" spans="2:3" ht="20.25" customHeight="1">
      <c r="B24" s="156" t="s">
        <v>93</v>
      </c>
      <c r="C24" s="157" t="s">
        <v>94</v>
      </c>
    </row>
    <row r="25" spans="2:3" ht="20.25" customHeight="1">
      <c r="B25" s="75" t="s">
        <v>95</v>
      </c>
      <c r="C25" s="77" t="s">
        <v>96</v>
      </c>
    </row>
    <row r="26" spans="2:3" ht="20.25" customHeight="1">
      <c r="B26" s="156" t="s">
        <v>97</v>
      </c>
      <c r="C26" s="158" t="s">
        <v>98</v>
      </c>
    </row>
    <row r="27" spans="2:4" ht="20.25" customHeight="1">
      <c r="B27" s="75" t="s">
        <v>108</v>
      </c>
      <c r="C27" s="76" t="s">
        <v>118</v>
      </c>
      <c r="D27" s="99"/>
    </row>
    <row r="28" spans="2:4" ht="20.25" customHeight="1">
      <c r="B28" s="156" t="s">
        <v>109</v>
      </c>
      <c r="C28" s="157" t="s">
        <v>119</v>
      </c>
      <c r="D28" s="99"/>
    </row>
    <row r="29" spans="2:4" ht="20.25" customHeight="1">
      <c r="B29" s="75" t="s">
        <v>110</v>
      </c>
      <c r="C29" s="77" t="s">
        <v>120</v>
      </c>
      <c r="D29" s="99"/>
    </row>
    <row r="30" spans="2:4" ht="20.25" customHeight="1" thickBot="1">
      <c r="B30" s="159" t="s">
        <v>111</v>
      </c>
      <c r="C30" s="160" t="s">
        <v>121</v>
      </c>
      <c r="D30" s="99"/>
    </row>
    <row r="31" s="112" customFormat="1" ht="15" customHeight="1" thickTop="1"/>
    <row r="32" s="112" customFormat="1" ht="13.5">
      <c r="B32" s="113"/>
    </row>
    <row r="33" s="112" customFormat="1" ht="12.75"/>
    <row r="34" s="112" customFormat="1" ht="12.75"/>
    <row r="35" spans="1:3" ht="13.5">
      <c r="A35" s="92"/>
      <c r="B35" s="93" t="s">
        <v>126</v>
      </c>
      <c r="C35" s="92"/>
    </row>
    <row r="36" spans="1:3" ht="12.75">
      <c r="A36" s="92"/>
      <c r="B36" s="92" t="s">
        <v>127</v>
      </c>
      <c r="C36" s="92"/>
    </row>
    <row r="37" spans="1:3" ht="12.75">
      <c r="A37" s="92"/>
      <c r="B37" s="92"/>
      <c r="C37" s="92"/>
    </row>
    <row r="38" spans="1:3" ht="13.5">
      <c r="A38" s="92"/>
      <c r="B38" s="93" t="s">
        <v>128</v>
      </c>
      <c r="C38" s="92"/>
    </row>
    <row r="39" spans="1:3" ht="12.75">
      <c r="A39" s="92"/>
      <c r="B39" s="92" t="s">
        <v>129</v>
      </c>
      <c r="C39" s="92"/>
    </row>
    <row r="40" spans="1:3" ht="12.75">
      <c r="A40" s="92"/>
      <c r="B40" s="92"/>
      <c r="C40" s="92"/>
    </row>
    <row r="41" spans="1:3" ht="15">
      <c r="A41" s="92"/>
      <c r="B41" s="94" t="s">
        <v>99</v>
      </c>
      <c r="C41" s="92"/>
    </row>
    <row r="42" spans="1:3" ht="13.5">
      <c r="A42" s="92"/>
      <c r="B42" s="93" t="s">
        <v>130</v>
      </c>
      <c r="C42" s="92"/>
    </row>
    <row r="43" spans="1:3" ht="13.5">
      <c r="A43" s="92"/>
      <c r="B43" s="95" t="s">
        <v>100</v>
      </c>
      <c r="C43" s="92"/>
    </row>
    <row r="44" spans="1:3" ht="12.75">
      <c r="A44" s="92"/>
      <c r="B44" s="96" t="s">
        <v>101</v>
      </c>
      <c r="C44" s="92"/>
    </row>
    <row r="45" spans="1:3" ht="12.75">
      <c r="A45" s="92"/>
      <c r="B45" s="92"/>
      <c r="C45" s="92"/>
    </row>
    <row r="46" spans="1:3" ht="12.75">
      <c r="A46" s="92"/>
      <c r="B46" s="92"/>
      <c r="C46" s="92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43.421875" style="33" customWidth="1"/>
    <col min="2" max="2" width="9.8515625" style="33" customWidth="1"/>
    <col min="3" max="3" width="9.421875" style="33" customWidth="1"/>
    <col min="4" max="4" width="9.140625" style="33" bestFit="1" customWidth="1"/>
    <col min="5" max="5" width="9.7109375" style="33" bestFit="1" customWidth="1"/>
    <col min="6" max="6" width="9.7109375" style="33" customWidth="1"/>
    <col min="7" max="7" width="9.8515625" style="33" customWidth="1"/>
    <col min="8" max="8" width="9.140625" style="33" bestFit="1" customWidth="1"/>
    <col min="9" max="9" width="9.140625" style="33" customWidth="1"/>
    <col min="10" max="10" width="10.421875" style="33" customWidth="1"/>
    <col min="11" max="11" width="10.7109375" style="33" customWidth="1"/>
    <col min="12" max="12" width="9.421875" style="33" bestFit="1" customWidth="1"/>
    <col min="13" max="13" width="9.7109375" style="33" bestFit="1" customWidth="1"/>
    <col min="14" max="14" width="9.7109375" style="33" customWidth="1"/>
    <col min="15" max="15" width="9.8515625" style="33" customWidth="1"/>
    <col min="16" max="16" width="9.421875" style="33" bestFit="1" customWidth="1"/>
    <col min="17" max="17" width="10.28125" style="33" customWidth="1"/>
    <col min="18" max="16384" width="9.140625" style="33" customWidth="1"/>
  </cols>
  <sheetData>
    <row r="1" spans="16:17" ht="16.5">
      <c r="P1" s="606" t="s">
        <v>26</v>
      </c>
      <c r="Q1" s="606"/>
    </row>
    <row r="2" ht="3.75" customHeight="1" thickBot="1"/>
    <row r="3" spans="1:17" ht="24" customHeight="1" thickTop="1">
      <c r="A3" s="669" t="s">
        <v>46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</row>
    <row r="4" spans="1:17" ht="23.25" customHeight="1" thickBot="1">
      <c r="A4" s="661" t="s">
        <v>35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</row>
    <row r="5" spans="1:17" s="36" customFormat="1" ht="20.25" customHeight="1" thickBot="1">
      <c r="A5" s="672" t="s">
        <v>283</v>
      </c>
      <c r="B5" s="675" t="s">
        <v>33</v>
      </c>
      <c r="C5" s="676"/>
      <c r="D5" s="676"/>
      <c r="E5" s="676"/>
      <c r="F5" s="677"/>
      <c r="G5" s="677"/>
      <c r="H5" s="677"/>
      <c r="I5" s="678"/>
      <c r="J5" s="676" t="s">
        <v>32</v>
      </c>
      <c r="K5" s="676"/>
      <c r="L5" s="676"/>
      <c r="M5" s="676"/>
      <c r="N5" s="676"/>
      <c r="O5" s="676"/>
      <c r="P5" s="676"/>
      <c r="Q5" s="679"/>
    </row>
    <row r="6" spans="1:17" s="109" customFormat="1" ht="28.5" customHeight="1" thickBot="1">
      <c r="A6" s="673"/>
      <c r="B6" s="594" t="s">
        <v>154</v>
      </c>
      <c r="C6" s="604"/>
      <c r="D6" s="605"/>
      <c r="E6" s="600" t="s">
        <v>31</v>
      </c>
      <c r="F6" s="594" t="s">
        <v>154</v>
      </c>
      <c r="G6" s="604"/>
      <c r="H6" s="605"/>
      <c r="I6" s="602" t="s">
        <v>30</v>
      </c>
      <c r="J6" s="594" t="s">
        <v>155</v>
      </c>
      <c r="K6" s="604"/>
      <c r="L6" s="605"/>
      <c r="M6" s="600" t="s">
        <v>31</v>
      </c>
      <c r="N6" s="594" t="s">
        <v>156</v>
      </c>
      <c r="O6" s="604"/>
      <c r="P6" s="605"/>
      <c r="Q6" s="600" t="s">
        <v>30</v>
      </c>
    </row>
    <row r="7" spans="1:17" s="35" customFormat="1" ht="26.25" customHeight="1" thickBot="1">
      <c r="A7" s="674"/>
      <c r="B7" s="20" t="s">
        <v>20</v>
      </c>
      <c r="C7" s="17" t="s">
        <v>19</v>
      </c>
      <c r="D7" s="17" t="s">
        <v>15</v>
      </c>
      <c r="E7" s="601"/>
      <c r="F7" s="20" t="s">
        <v>20</v>
      </c>
      <c r="G7" s="18" t="s">
        <v>19</v>
      </c>
      <c r="H7" s="17" t="s">
        <v>15</v>
      </c>
      <c r="I7" s="603"/>
      <c r="J7" s="20" t="s">
        <v>20</v>
      </c>
      <c r="K7" s="17" t="s">
        <v>19</v>
      </c>
      <c r="L7" s="18" t="s">
        <v>15</v>
      </c>
      <c r="M7" s="601"/>
      <c r="N7" s="19" t="s">
        <v>20</v>
      </c>
      <c r="O7" s="18" t="s">
        <v>19</v>
      </c>
      <c r="P7" s="17" t="s">
        <v>15</v>
      </c>
      <c r="Q7" s="601"/>
    </row>
    <row r="8" spans="1:17" s="540" customFormat="1" ht="18" customHeight="1" thickBot="1">
      <c r="A8" s="535" t="s">
        <v>44</v>
      </c>
      <c r="B8" s="536">
        <f>SUM(B9:B59)</f>
        <v>12278.861000000004</v>
      </c>
      <c r="C8" s="537">
        <f>SUM(C9:C59)</f>
        <v>1055.572</v>
      </c>
      <c r="D8" s="537">
        <f aca="true" t="shared" si="0" ref="D8:D13">C8+B8</f>
        <v>13334.433000000005</v>
      </c>
      <c r="E8" s="538">
        <f aca="true" t="shared" si="1" ref="E8:E13">D8/$D$8</f>
        <v>1</v>
      </c>
      <c r="F8" s="537">
        <f>SUM(F9:F59)</f>
        <v>12064.925999999998</v>
      </c>
      <c r="G8" s="537">
        <f>SUM(G9:G59)</f>
        <v>1879.7159999999997</v>
      </c>
      <c r="H8" s="537">
        <f aca="true" t="shared" si="2" ref="H8:H13">G8+F8</f>
        <v>13944.641999999998</v>
      </c>
      <c r="I8" s="144">
        <f aca="true" t="shared" si="3" ref="I8:I13">(D8/H8-1)</f>
        <v>-0.04375938801440682</v>
      </c>
      <c r="J8" s="539">
        <f>SUM(J9:J59)</f>
        <v>48057.84</v>
      </c>
      <c r="K8" s="537">
        <f>SUM(K9:K59)</f>
        <v>5000.489000000001</v>
      </c>
      <c r="L8" s="537">
        <f aca="true" t="shared" si="4" ref="L8:L13">K8+J8</f>
        <v>53058.329</v>
      </c>
      <c r="M8" s="538">
        <f aca="true" t="shared" si="5" ref="M8:M13">(L8/$L$8)</f>
        <v>1</v>
      </c>
      <c r="N8" s="537">
        <f>SUM(N9:N59)</f>
        <v>47638.46700000001</v>
      </c>
      <c r="O8" s="537">
        <f>SUM(O9:O59)</f>
        <v>8002.505999999999</v>
      </c>
      <c r="P8" s="537">
        <f aca="true" t="shared" si="6" ref="P8:P13">O8+N8</f>
        <v>55640.97300000001</v>
      </c>
      <c r="Q8" s="145">
        <f aca="true" t="shared" si="7" ref="Q8:Q13">(L8/P8-1)</f>
        <v>-0.046416226402079874</v>
      </c>
    </row>
    <row r="9" spans="1:17" s="34" customFormat="1" ht="18" customHeight="1" thickTop="1">
      <c r="A9" s="336" t="s">
        <v>218</v>
      </c>
      <c r="B9" s="337">
        <v>1911.932</v>
      </c>
      <c r="C9" s="338">
        <v>20.66</v>
      </c>
      <c r="D9" s="338">
        <f t="shared" si="0"/>
        <v>1932.592</v>
      </c>
      <c r="E9" s="339">
        <f t="shared" si="1"/>
        <v>0.14493244669645866</v>
      </c>
      <c r="F9" s="340">
        <v>2233.983</v>
      </c>
      <c r="G9" s="338">
        <v>81.198</v>
      </c>
      <c r="H9" s="338">
        <f t="shared" si="2"/>
        <v>2315.181</v>
      </c>
      <c r="I9" s="341">
        <f t="shared" si="3"/>
        <v>-0.16525230640714483</v>
      </c>
      <c r="J9" s="340">
        <v>7162.785999999998</v>
      </c>
      <c r="K9" s="338">
        <v>69.255</v>
      </c>
      <c r="L9" s="338">
        <f t="shared" si="4"/>
        <v>7232.040999999998</v>
      </c>
      <c r="M9" s="341">
        <f t="shared" si="5"/>
        <v>0.136303595237611</v>
      </c>
      <c r="N9" s="340">
        <v>8280.032</v>
      </c>
      <c r="O9" s="338">
        <v>768.6520000000002</v>
      </c>
      <c r="P9" s="338">
        <f t="shared" si="6"/>
        <v>9048.684</v>
      </c>
      <c r="Q9" s="342">
        <f t="shared" si="7"/>
        <v>-0.2007632270062698</v>
      </c>
    </row>
    <row r="10" spans="1:17" s="34" customFormat="1" ht="18" customHeight="1">
      <c r="A10" s="343" t="s">
        <v>220</v>
      </c>
      <c r="B10" s="344">
        <v>1781.6110000000003</v>
      </c>
      <c r="C10" s="345">
        <v>28.921</v>
      </c>
      <c r="D10" s="345">
        <f t="shared" si="0"/>
        <v>1810.5320000000004</v>
      </c>
      <c r="E10" s="346">
        <f t="shared" si="1"/>
        <v>0.13577870165158126</v>
      </c>
      <c r="F10" s="347">
        <v>1668.01</v>
      </c>
      <c r="G10" s="345">
        <v>259.769</v>
      </c>
      <c r="H10" s="345">
        <f t="shared" si="2"/>
        <v>1927.779</v>
      </c>
      <c r="I10" s="348">
        <f t="shared" si="3"/>
        <v>-0.060819730892389456</v>
      </c>
      <c r="J10" s="347">
        <v>7049.4850000000015</v>
      </c>
      <c r="K10" s="345">
        <v>66.896</v>
      </c>
      <c r="L10" s="345">
        <f t="shared" si="4"/>
        <v>7116.381000000001</v>
      </c>
      <c r="M10" s="348">
        <f t="shared" si="5"/>
        <v>0.13412373013104129</v>
      </c>
      <c r="N10" s="347">
        <v>6455.915</v>
      </c>
      <c r="O10" s="345">
        <v>1239.773</v>
      </c>
      <c r="P10" s="345">
        <f t="shared" si="6"/>
        <v>7695.688</v>
      </c>
      <c r="Q10" s="349">
        <f t="shared" si="7"/>
        <v>-0.07527683034967103</v>
      </c>
    </row>
    <row r="11" spans="1:17" s="34" customFormat="1" ht="18" customHeight="1">
      <c r="A11" s="343" t="s">
        <v>222</v>
      </c>
      <c r="B11" s="344">
        <v>1547.464</v>
      </c>
      <c r="C11" s="345">
        <v>154.327</v>
      </c>
      <c r="D11" s="345">
        <f t="shared" si="0"/>
        <v>1701.791</v>
      </c>
      <c r="E11" s="346">
        <f t="shared" si="1"/>
        <v>0.1276237992271587</v>
      </c>
      <c r="F11" s="347">
        <v>1799.281</v>
      </c>
      <c r="G11" s="345">
        <v>42.165</v>
      </c>
      <c r="H11" s="345">
        <f t="shared" si="2"/>
        <v>1841.446</v>
      </c>
      <c r="I11" s="348">
        <f t="shared" si="3"/>
        <v>-0.07583985628685286</v>
      </c>
      <c r="J11" s="347">
        <v>6553.893000000001</v>
      </c>
      <c r="K11" s="345">
        <v>245.96</v>
      </c>
      <c r="L11" s="345">
        <f t="shared" si="4"/>
        <v>6799.853000000001</v>
      </c>
      <c r="M11" s="348">
        <f t="shared" si="5"/>
        <v>0.12815806920719272</v>
      </c>
      <c r="N11" s="347">
        <v>7116.443</v>
      </c>
      <c r="O11" s="345">
        <v>66.547</v>
      </c>
      <c r="P11" s="345">
        <f t="shared" si="6"/>
        <v>7182.99</v>
      </c>
      <c r="Q11" s="349">
        <f t="shared" si="7"/>
        <v>-0.0533394867596918</v>
      </c>
    </row>
    <row r="12" spans="1:17" s="34" customFormat="1" ht="18" customHeight="1">
      <c r="A12" s="343" t="s">
        <v>239</v>
      </c>
      <c r="B12" s="344">
        <v>1201.657</v>
      </c>
      <c r="C12" s="345">
        <v>0</v>
      </c>
      <c r="D12" s="345">
        <f t="shared" si="0"/>
        <v>1201.657</v>
      </c>
      <c r="E12" s="346">
        <f t="shared" si="1"/>
        <v>0.09011684261340543</v>
      </c>
      <c r="F12" s="347">
        <v>654.383</v>
      </c>
      <c r="G12" s="345">
        <v>429.369</v>
      </c>
      <c r="H12" s="345">
        <f t="shared" si="2"/>
        <v>1083.752</v>
      </c>
      <c r="I12" s="348">
        <f t="shared" si="3"/>
        <v>0.10879334017376663</v>
      </c>
      <c r="J12" s="347">
        <v>4632.491999999999</v>
      </c>
      <c r="K12" s="345">
        <v>271.541</v>
      </c>
      <c r="L12" s="345">
        <f t="shared" si="4"/>
        <v>4904.032999999999</v>
      </c>
      <c r="M12" s="348">
        <f t="shared" si="5"/>
        <v>0.09242720403049255</v>
      </c>
      <c r="N12" s="347">
        <v>3517.013</v>
      </c>
      <c r="O12" s="345">
        <v>1612.466</v>
      </c>
      <c r="P12" s="345">
        <f t="shared" si="6"/>
        <v>5129.478999999999</v>
      </c>
      <c r="Q12" s="349">
        <f t="shared" si="7"/>
        <v>-0.04395105233884378</v>
      </c>
    </row>
    <row r="13" spans="1:17" s="34" customFormat="1" ht="18" customHeight="1">
      <c r="A13" s="343" t="s">
        <v>226</v>
      </c>
      <c r="B13" s="344">
        <v>856.53</v>
      </c>
      <c r="C13" s="345">
        <v>0</v>
      </c>
      <c r="D13" s="345">
        <f t="shared" si="0"/>
        <v>856.53</v>
      </c>
      <c r="E13" s="346">
        <f t="shared" si="1"/>
        <v>0.06423445226354954</v>
      </c>
      <c r="F13" s="347">
        <v>820.007</v>
      </c>
      <c r="G13" s="345">
        <v>137.30100000000002</v>
      </c>
      <c r="H13" s="345">
        <f t="shared" si="2"/>
        <v>957.308</v>
      </c>
      <c r="I13" s="348">
        <f t="shared" si="3"/>
        <v>-0.10527228436407099</v>
      </c>
      <c r="J13" s="347">
        <v>3267.379999999999</v>
      </c>
      <c r="K13" s="345">
        <v>15.955</v>
      </c>
      <c r="L13" s="345">
        <f t="shared" si="4"/>
        <v>3283.334999999999</v>
      </c>
      <c r="M13" s="348">
        <f t="shared" si="5"/>
        <v>0.06188161334669999</v>
      </c>
      <c r="N13" s="347">
        <v>3603.341</v>
      </c>
      <c r="O13" s="345">
        <v>567.3589999999999</v>
      </c>
      <c r="P13" s="345">
        <f t="shared" si="6"/>
        <v>4170.7</v>
      </c>
      <c r="Q13" s="349">
        <f t="shared" si="7"/>
        <v>-0.21276164672596942</v>
      </c>
    </row>
    <row r="14" spans="1:17" s="34" customFormat="1" ht="18" customHeight="1">
      <c r="A14" s="343" t="s">
        <v>227</v>
      </c>
      <c r="B14" s="344">
        <v>541.746</v>
      </c>
      <c r="C14" s="345">
        <v>2.441</v>
      </c>
      <c r="D14" s="345">
        <f aca="true" t="shared" si="8" ref="D14:D19">C14+B14</f>
        <v>544.187</v>
      </c>
      <c r="E14" s="346">
        <f aca="true" t="shared" si="9" ref="E14:E19">D14/$D$8</f>
        <v>0.04081065914088734</v>
      </c>
      <c r="F14" s="347">
        <v>612.703</v>
      </c>
      <c r="G14" s="345">
        <v>3.93</v>
      </c>
      <c r="H14" s="345">
        <f aca="true" t="shared" si="10" ref="H14:H19">G14+F14</f>
        <v>616.6329999999999</v>
      </c>
      <c r="I14" s="348">
        <f aca="true" t="shared" si="11" ref="I14:I19">(D14/H14-1)</f>
        <v>-0.11748641412314931</v>
      </c>
      <c r="J14" s="347">
        <v>1863.849</v>
      </c>
      <c r="K14" s="345">
        <v>18.122999999999998</v>
      </c>
      <c r="L14" s="345">
        <f aca="true" t="shared" si="12" ref="L14:L19">K14+J14</f>
        <v>1881.972</v>
      </c>
      <c r="M14" s="348">
        <f aca="true" t="shared" si="13" ref="M14:M19">(L14/$L$8)</f>
        <v>0.03546986939600001</v>
      </c>
      <c r="N14" s="347">
        <v>2091.284</v>
      </c>
      <c r="O14" s="345">
        <v>6.547999999999999</v>
      </c>
      <c r="P14" s="345">
        <f aca="true" t="shared" si="14" ref="P14:P19">O14+N14</f>
        <v>2097.832</v>
      </c>
      <c r="Q14" s="349">
        <f aca="true" t="shared" si="15" ref="Q14:Q19">(L14/P14-1)</f>
        <v>-0.10289670478856261</v>
      </c>
    </row>
    <row r="15" spans="1:17" s="34" customFormat="1" ht="18" customHeight="1">
      <c r="A15" s="343" t="s">
        <v>219</v>
      </c>
      <c r="B15" s="344">
        <v>525.262</v>
      </c>
      <c r="C15" s="345">
        <v>4.8629999999999995</v>
      </c>
      <c r="D15" s="345">
        <f t="shared" si="8"/>
        <v>530.125</v>
      </c>
      <c r="E15" s="346">
        <f t="shared" si="9"/>
        <v>0.03975609611597282</v>
      </c>
      <c r="F15" s="347">
        <v>547.053</v>
      </c>
      <c r="G15" s="345">
        <v>33.967</v>
      </c>
      <c r="H15" s="345">
        <f t="shared" si="10"/>
        <v>581.02</v>
      </c>
      <c r="I15" s="348">
        <f t="shared" si="11"/>
        <v>-0.08759595194657666</v>
      </c>
      <c r="J15" s="347">
        <v>2241.618</v>
      </c>
      <c r="K15" s="345">
        <v>514.7919999999999</v>
      </c>
      <c r="L15" s="345">
        <f t="shared" si="12"/>
        <v>2756.41</v>
      </c>
      <c r="M15" s="348">
        <f t="shared" si="13"/>
        <v>0.05195056180529168</v>
      </c>
      <c r="N15" s="347">
        <v>2161.708</v>
      </c>
      <c r="O15" s="345">
        <v>276.84900000000005</v>
      </c>
      <c r="P15" s="345">
        <f t="shared" si="14"/>
        <v>2438.5570000000002</v>
      </c>
      <c r="Q15" s="349">
        <f t="shared" si="15"/>
        <v>0.13034470795638553</v>
      </c>
    </row>
    <row r="16" spans="1:17" s="34" customFormat="1" ht="18" customHeight="1">
      <c r="A16" s="343" t="s">
        <v>221</v>
      </c>
      <c r="B16" s="344">
        <v>426.64200000000005</v>
      </c>
      <c r="C16" s="345">
        <v>5.344</v>
      </c>
      <c r="D16" s="345">
        <f t="shared" si="8"/>
        <v>431.98600000000005</v>
      </c>
      <c r="E16" s="346">
        <f t="shared" si="9"/>
        <v>0.032396278116962295</v>
      </c>
      <c r="F16" s="347">
        <v>243.462</v>
      </c>
      <c r="G16" s="345">
        <v>3.103</v>
      </c>
      <c r="H16" s="345">
        <f t="shared" si="10"/>
        <v>246.565</v>
      </c>
      <c r="I16" s="348">
        <f t="shared" si="11"/>
        <v>0.7520167095897636</v>
      </c>
      <c r="J16" s="347">
        <v>1147.915</v>
      </c>
      <c r="K16" s="345">
        <v>12.684000000000001</v>
      </c>
      <c r="L16" s="345">
        <f t="shared" si="12"/>
        <v>1160.599</v>
      </c>
      <c r="M16" s="348">
        <f t="shared" si="13"/>
        <v>0.02187402094777617</v>
      </c>
      <c r="N16" s="347">
        <v>870.3870000000001</v>
      </c>
      <c r="O16" s="345">
        <v>4.465</v>
      </c>
      <c r="P16" s="345">
        <f t="shared" si="14"/>
        <v>874.8520000000001</v>
      </c>
      <c r="Q16" s="349">
        <f t="shared" si="15"/>
        <v>0.3266232459890357</v>
      </c>
    </row>
    <row r="17" spans="1:17" s="34" customFormat="1" ht="18" customHeight="1">
      <c r="A17" s="343" t="s">
        <v>223</v>
      </c>
      <c r="B17" s="344">
        <v>389.842</v>
      </c>
      <c r="C17" s="345">
        <v>11.325000000000001</v>
      </c>
      <c r="D17" s="345">
        <f t="shared" si="8"/>
        <v>401.167</v>
      </c>
      <c r="E17" s="346">
        <f t="shared" si="9"/>
        <v>0.03008504373601786</v>
      </c>
      <c r="F17" s="347">
        <v>424.512</v>
      </c>
      <c r="G17" s="345">
        <v>4.506</v>
      </c>
      <c r="H17" s="345">
        <f t="shared" si="10"/>
        <v>429.01800000000003</v>
      </c>
      <c r="I17" s="348">
        <f t="shared" si="11"/>
        <v>-0.0649180220876514</v>
      </c>
      <c r="J17" s="347">
        <v>1553.3269999999998</v>
      </c>
      <c r="K17" s="345">
        <v>38.346000000000004</v>
      </c>
      <c r="L17" s="345">
        <f t="shared" si="12"/>
        <v>1591.6729999999998</v>
      </c>
      <c r="M17" s="348">
        <f t="shared" si="13"/>
        <v>0.02999855121709543</v>
      </c>
      <c r="N17" s="347">
        <v>1575.6070000000004</v>
      </c>
      <c r="O17" s="345">
        <v>8.039</v>
      </c>
      <c r="P17" s="345">
        <f t="shared" si="14"/>
        <v>1583.6460000000004</v>
      </c>
      <c r="Q17" s="349">
        <f t="shared" si="15"/>
        <v>0.005068683278964814</v>
      </c>
    </row>
    <row r="18" spans="1:17" s="34" customFormat="1" ht="18" customHeight="1">
      <c r="A18" s="343" t="s">
        <v>224</v>
      </c>
      <c r="B18" s="344">
        <v>327.453</v>
      </c>
      <c r="C18" s="345">
        <v>3.044</v>
      </c>
      <c r="D18" s="345">
        <f t="shared" si="8"/>
        <v>330.49699999999996</v>
      </c>
      <c r="E18" s="346">
        <f t="shared" si="9"/>
        <v>0.024785230838086616</v>
      </c>
      <c r="F18" s="347">
        <v>288.654</v>
      </c>
      <c r="G18" s="345">
        <v>6.369000000000001</v>
      </c>
      <c r="H18" s="345">
        <f t="shared" si="10"/>
        <v>295.023</v>
      </c>
      <c r="I18" s="348">
        <f t="shared" si="11"/>
        <v>0.12024147269873842</v>
      </c>
      <c r="J18" s="347">
        <v>1275.656</v>
      </c>
      <c r="K18" s="345">
        <v>13.465</v>
      </c>
      <c r="L18" s="345">
        <f t="shared" si="12"/>
        <v>1289.1209999999999</v>
      </c>
      <c r="M18" s="348">
        <f t="shared" si="13"/>
        <v>0.02429629851328337</v>
      </c>
      <c r="N18" s="347">
        <v>1107.6360000000002</v>
      </c>
      <c r="O18" s="345">
        <v>7.8100000000000005</v>
      </c>
      <c r="P18" s="345">
        <f t="shared" si="14"/>
        <v>1115.4460000000001</v>
      </c>
      <c r="Q18" s="349">
        <f t="shared" si="15"/>
        <v>0.15570005181783753</v>
      </c>
    </row>
    <row r="19" spans="1:17" s="34" customFormat="1" ht="18" customHeight="1">
      <c r="A19" s="343" t="s">
        <v>281</v>
      </c>
      <c r="B19" s="344">
        <v>250.213</v>
      </c>
      <c r="C19" s="345">
        <v>0</v>
      </c>
      <c r="D19" s="345">
        <f t="shared" si="8"/>
        <v>250.213</v>
      </c>
      <c r="E19" s="346">
        <f t="shared" si="9"/>
        <v>0.01876442740384986</v>
      </c>
      <c r="F19" s="347">
        <v>298.57500000000005</v>
      </c>
      <c r="G19" s="345"/>
      <c r="H19" s="345">
        <f t="shared" si="10"/>
        <v>298.57500000000005</v>
      </c>
      <c r="I19" s="348">
        <f t="shared" si="11"/>
        <v>-0.1619760529180274</v>
      </c>
      <c r="J19" s="347">
        <v>798.376</v>
      </c>
      <c r="K19" s="345"/>
      <c r="L19" s="345">
        <f t="shared" si="12"/>
        <v>798.376</v>
      </c>
      <c r="M19" s="348">
        <f t="shared" si="13"/>
        <v>0.01504713802803703</v>
      </c>
      <c r="N19" s="347">
        <v>1312.444</v>
      </c>
      <c r="O19" s="345"/>
      <c r="P19" s="345">
        <f t="shared" si="14"/>
        <v>1312.444</v>
      </c>
      <c r="Q19" s="349">
        <f t="shared" si="15"/>
        <v>-0.3916875691458074</v>
      </c>
    </row>
    <row r="20" spans="1:17" s="34" customFormat="1" ht="18" customHeight="1">
      <c r="A20" s="343" t="s">
        <v>235</v>
      </c>
      <c r="B20" s="344">
        <v>228.09</v>
      </c>
      <c r="C20" s="345">
        <v>0</v>
      </c>
      <c r="D20" s="345">
        <f aca="true" t="shared" si="16" ref="D20:D28">C20+B20</f>
        <v>228.09</v>
      </c>
      <c r="E20" s="346">
        <f aca="true" t="shared" si="17" ref="E20:E28">D20/$D$8</f>
        <v>0.01710533923714641</v>
      </c>
      <c r="F20" s="347">
        <v>253.81199999999998</v>
      </c>
      <c r="G20" s="345"/>
      <c r="H20" s="345">
        <f aca="true" t="shared" si="18" ref="H20:H28">G20+F20</f>
        <v>253.81199999999998</v>
      </c>
      <c r="I20" s="348">
        <f aca="true" t="shared" si="19" ref="I20:I28">(D20/H20-1)</f>
        <v>-0.10134272611224049</v>
      </c>
      <c r="J20" s="347">
        <v>981.5669999999999</v>
      </c>
      <c r="K20" s="345"/>
      <c r="L20" s="345">
        <f aca="true" t="shared" si="20" ref="L20:L28">K20+J20</f>
        <v>981.5669999999999</v>
      </c>
      <c r="M20" s="348">
        <f aca="true" t="shared" si="21" ref="M20:M28">(L20/$L$8)</f>
        <v>0.018499772203530947</v>
      </c>
      <c r="N20" s="347">
        <v>669.8609999999999</v>
      </c>
      <c r="O20" s="345">
        <v>15.99</v>
      </c>
      <c r="P20" s="345">
        <f aca="true" t="shared" si="22" ref="P20:P28">O20+N20</f>
        <v>685.8509999999999</v>
      </c>
      <c r="Q20" s="349">
        <f aca="true" t="shared" si="23" ref="Q20:Q28">(L20/P20-1)</f>
        <v>0.43116653617185086</v>
      </c>
    </row>
    <row r="21" spans="1:17" s="34" customFormat="1" ht="18" customHeight="1">
      <c r="A21" s="343" t="s">
        <v>244</v>
      </c>
      <c r="B21" s="344">
        <v>171.862</v>
      </c>
      <c r="C21" s="345">
        <v>13.962</v>
      </c>
      <c r="D21" s="345">
        <f t="shared" si="16"/>
        <v>185.82399999999998</v>
      </c>
      <c r="E21" s="346">
        <f t="shared" si="17"/>
        <v>0.01393565065721204</v>
      </c>
      <c r="F21" s="347">
        <v>188.24699999999999</v>
      </c>
      <c r="G21" s="345">
        <v>1.44</v>
      </c>
      <c r="H21" s="345">
        <f t="shared" si="18"/>
        <v>189.68699999999998</v>
      </c>
      <c r="I21" s="348">
        <f t="shared" si="19"/>
        <v>-0.020365127815822892</v>
      </c>
      <c r="J21" s="347">
        <v>678.016</v>
      </c>
      <c r="K21" s="345">
        <v>22.407000000000004</v>
      </c>
      <c r="L21" s="345">
        <f t="shared" si="20"/>
        <v>700.423</v>
      </c>
      <c r="M21" s="348">
        <f t="shared" si="21"/>
        <v>0.013200999978721532</v>
      </c>
      <c r="N21" s="347">
        <v>675.7199999999999</v>
      </c>
      <c r="O21" s="345">
        <v>1.56</v>
      </c>
      <c r="P21" s="345">
        <f t="shared" si="22"/>
        <v>677.2799999999999</v>
      </c>
      <c r="Q21" s="349">
        <f t="shared" si="23"/>
        <v>0.03417050555161838</v>
      </c>
    </row>
    <row r="22" spans="1:17" s="34" customFormat="1" ht="18" customHeight="1">
      <c r="A22" s="343" t="s">
        <v>284</v>
      </c>
      <c r="B22" s="344">
        <v>185.216</v>
      </c>
      <c r="C22" s="345">
        <v>0</v>
      </c>
      <c r="D22" s="345">
        <f t="shared" si="16"/>
        <v>185.216</v>
      </c>
      <c r="E22" s="346">
        <f t="shared" si="17"/>
        <v>0.013890054417761892</v>
      </c>
      <c r="F22" s="347">
        <v>178.291</v>
      </c>
      <c r="G22" s="345"/>
      <c r="H22" s="345">
        <f t="shared" si="18"/>
        <v>178.291</v>
      </c>
      <c r="I22" s="348">
        <f t="shared" si="19"/>
        <v>0.03884099589996137</v>
      </c>
      <c r="J22" s="347">
        <v>909.6269999999998</v>
      </c>
      <c r="K22" s="345">
        <v>0.6</v>
      </c>
      <c r="L22" s="345">
        <f t="shared" si="20"/>
        <v>910.2269999999999</v>
      </c>
      <c r="M22" s="348">
        <f t="shared" si="21"/>
        <v>0.017155214217168428</v>
      </c>
      <c r="N22" s="347">
        <v>839.544</v>
      </c>
      <c r="O22" s="345"/>
      <c r="P22" s="345">
        <f t="shared" si="22"/>
        <v>839.544</v>
      </c>
      <c r="Q22" s="349">
        <f t="shared" si="23"/>
        <v>0.08419213287213045</v>
      </c>
    </row>
    <row r="23" spans="1:17" s="34" customFormat="1" ht="18" customHeight="1">
      <c r="A23" s="343" t="s">
        <v>230</v>
      </c>
      <c r="B23" s="344">
        <v>173.02100000000002</v>
      </c>
      <c r="C23" s="345">
        <v>0</v>
      </c>
      <c r="D23" s="345">
        <f t="shared" si="16"/>
        <v>173.02100000000002</v>
      </c>
      <c r="E23" s="346">
        <f t="shared" si="17"/>
        <v>0.012975504845237885</v>
      </c>
      <c r="F23" s="347">
        <v>164.02100000000002</v>
      </c>
      <c r="G23" s="345"/>
      <c r="H23" s="345">
        <f t="shared" si="18"/>
        <v>164.02100000000002</v>
      </c>
      <c r="I23" s="348">
        <f t="shared" si="19"/>
        <v>0.054871022612958065</v>
      </c>
      <c r="J23" s="347">
        <v>699.5390000000001</v>
      </c>
      <c r="K23" s="345"/>
      <c r="L23" s="345">
        <f t="shared" si="20"/>
        <v>699.5390000000001</v>
      </c>
      <c r="M23" s="348">
        <f t="shared" si="21"/>
        <v>0.013184339069554945</v>
      </c>
      <c r="N23" s="347">
        <v>761.337</v>
      </c>
      <c r="O23" s="345">
        <v>0.095</v>
      </c>
      <c r="P23" s="345">
        <f t="shared" si="22"/>
        <v>761.432</v>
      </c>
      <c r="Q23" s="349">
        <f t="shared" si="23"/>
        <v>-0.08128499984240212</v>
      </c>
    </row>
    <row r="24" spans="1:17" s="34" customFormat="1" ht="18" customHeight="1">
      <c r="A24" s="343" t="s">
        <v>228</v>
      </c>
      <c r="B24" s="344">
        <v>170.662</v>
      </c>
      <c r="C24" s="345">
        <v>0.6499999999999999</v>
      </c>
      <c r="D24" s="345">
        <f t="shared" si="16"/>
        <v>171.312</v>
      </c>
      <c r="E24" s="346">
        <f t="shared" si="17"/>
        <v>0.01284734041559922</v>
      </c>
      <c r="F24" s="347">
        <v>164.847</v>
      </c>
      <c r="G24" s="345">
        <v>0.642</v>
      </c>
      <c r="H24" s="345">
        <f t="shared" si="18"/>
        <v>165.489</v>
      </c>
      <c r="I24" s="348">
        <f t="shared" si="19"/>
        <v>0.03518662871852518</v>
      </c>
      <c r="J24" s="347">
        <v>672.6049999999999</v>
      </c>
      <c r="K24" s="345">
        <v>9.063</v>
      </c>
      <c r="L24" s="345">
        <f t="shared" si="20"/>
        <v>681.6679999999999</v>
      </c>
      <c r="M24" s="348">
        <f t="shared" si="21"/>
        <v>0.012847521074400965</v>
      </c>
      <c r="N24" s="347">
        <v>659.261</v>
      </c>
      <c r="O24" s="345">
        <v>1.609</v>
      </c>
      <c r="P24" s="345">
        <f t="shared" si="22"/>
        <v>660.87</v>
      </c>
      <c r="Q24" s="349">
        <f t="shared" si="23"/>
        <v>0.03147063719037013</v>
      </c>
    </row>
    <row r="25" spans="1:17" s="34" customFormat="1" ht="18" customHeight="1">
      <c r="A25" s="343" t="s">
        <v>231</v>
      </c>
      <c r="B25" s="344">
        <v>124.616</v>
      </c>
      <c r="C25" s="345">
        <v>9.971999999999998</v>
      </c>
      <c r="D25" s="345">
        <f t="shared" si="16"/>
        <v>134.588</v>
      </c>
      <c r="E25" s="346">
        <f t="shared" si="17"/>
        <v>0.01009326755775817</v>
      </c>
      <c r="F25" s="347">
        <v>133.85000000000002</v>
      </c>
      <c r="G25" s="345">
        <v>2.4659999999999997</v>
      </c>
      <c r="H25" s="345">
        <f t="shared" si="18"/>
        <v>136.31600000000003</v>
      </c>
      <c r="I25" s="348">
        <f t="shared" si="19"/>
        <v>-0.012676428298952658</v>
      </c>
      <c r="J25" s="347">
        <v>480.646</v>
      </c>
      <c r="K25" s="345">
        <v>11.938999999999997</v>
      </c>
      <c r="L25" s="345">
        <f t="shared" si="20"/>
        <v>492.58500000000004</v>
      </c>
      <c r="M25" s="348">
        <f t="shared" si="21"/>
        <v>0.00928383930070621</v>
      </c>
      <c r="N25" s="347">
        <v>513.065</v>
      </c>
      <c r="O25" s="345">
        <v>2.692</v>
      </c>
      <c r="P25" s="345">
        <f t="shared" si="22"/>
        <v>515.7570000000001</v>
      </c>
      <c r="Q25" s="349">
        <f t="shared" si="23"/>
        <v>-0.04492813476113755</v>
      </c>
    </row>
    <row r="26" spans="1:17" s="34" customFormat="1" ht="18" customHeight="1">
      <c r="A26" s="343" t="s">
        <v>232</v>
      </c>
      <c r="B26" s="344">
        <v>123.749</v>
      </c>
      <c r="C26" s="345">
        <v>0</v>
      </c>
      <c r="D26" s="345">
        <f t="shared" si="16"/>
        <v>123.749</v>
      </c>
      <c r="E26" s="346">
        <f t="shared" si="17"/>
        <v>0.009280409598218383</v>
      </c>
      <c r="F26" s="347">
        <v>111.672</v>
      </c>
      <c r="G26" s="345"/>
      <c r="H26" s="345">
        <f t="shared" si="18"/>
        <v>111.672</v>
      </c>
      <c r="I26" s="348">
        <f t="shared" si="19"/>
        <v>0.10814707357260556</v>
      </c>
      <c r="J26" s="347">
        <v>453.0110000000001</v>
      </c>
      <c r="K26" s="345"/>
      <c r="L26" s="345">
        <f t="shared" si="20"/>
        <v>453.0110000000001</v>
      </c>
      <c r="M26" s="348">
        <f t="shared" si="21"/>
        <v>0.008537980907766623</v>
      </c>
      <c r="N26" s="347">
        <v>289.009</v>
      </c>
      <c r="O26" s="345"/>
      <c r="P26" s="345">
        <f t="shared" si="22"/>
        <v>289.009</v>
      </c>
      <c r="Q26" s="349">
        <f t="shared" si="23"/>
        <v>0.5674632969907514</v>
      </c>
    </row>
    <row r="27" spans="1:17" s="34" customFormat="1" ht="18" customHeight="1">
      <c r="A27" s="343" t="s">
        <v>285</v>
      </c>
      <c r="B27" s="344">
        <v>3.1</v>
      </c>
      <c r="C27" s="345">
        <v>118.74</v>
      </c>
      <c r="D27" s="345">
        <f t="shared" si="16"/>
        <v>121.83999999999999</v>
      </c>
      <c r="E27" s="346">
        <f t="shared" si="17"/>
        <v>0.009137246405602694</v>
      </c>
      <c r="F27" s="347">
        <v>17.220000000000002</v>
      </c>
      <c r="G27" s="345">
        <v>200.773</v>
      </c>
      <c r="H27" s="345">
        <f t="shared" si="18"/>
        <v>217.993</v>
      </c>
      <c r="I27" s="348">
        <f t="shared" si="19"/>
        <v>-0.4410829705541004</v>
      </c>
      <c r="J27" s="347">
        <v>9.729999999999999</v>
      </c>
      <c r="K27" s="345">
        <v>615.6850000000001</v>
      </c>
      <c r="L27" s="345">
        <f t="shared" si="20"/>
        <v>625.4150000000001</v>
      </c>
      <c r="M27" s="348">
        <f t="shared" si="21"/>
        <v>0.011787310527627059</v>
      </c>
      <c r="N27" s="347">
        <v>179.58300000000003</v>
      </c>
      <c r="O27" s="345">
        <v>810.6970000000001</v>
      </c>
      <c r="P27" s="345">
        <f t="shared" si="22"/>
        <v>990.2800000000002</v>
      </c>
      <c r="Q27" s="349">
        <f t="shared" si="23"/>
        <v>-0.3684462980167226</v>
      </c>
    </row>
    <row r="28" spans="1:17" s="34" customFormat="1" ht="18" customHeight="1">
      <c r="A28" s="343" t="s">
        <v>240</v>
      </c>
      <c r="B28" s="344">
        <v>105.434</v>
      </c>
      <c r="C28" s="345">
        <v>2.848</v>
      </c>
      <c r="D28" s="345">
        <f t="shared" si="16"/>
        <v>108.282</v>
      </c>
      <c r="E28" s="346">
        <f t="shared" si="17"/>
        <v>0.008120480263390274</v>
      </c>
      <c r="F28" s="347">
        <v>58.108999999999995</v>
      </c>
      <c r="G28" s="345">
        <v>0.1</v>
      </c>
      <c r="H28" s="345">
        <f t="shared" si="18"/>
        <v>58.208999999999996</v>
      </c>
      <c r="I28" s="348">
        <f t="shared" si="19"/>
        <v>0.8602277998247694</v>
      </c>
      <c r="J28" s="347">
        <v>316.22200000000004</v>
      </c>
      <c r="K28" s="345">
        <v>3.7920000000000003</v>
      </c>
      <c r="L28" s="345">
        <f t="shared" si="20"/>
        <v>320.014</v>
      </c>
      <c r="M28" s="348">
        <f t="shared" si="21"/>
        <v>0.006031362201399143</v>
      </c>
      <c r="N28" s="347">
        <v>278.22</v>
      </c>
      <c r="O28" s="345">
        <v>0.36</v>
      </c>
      <c r="P28" s="345">
        <f t="shared" si="22"/>
        <v>278.58000000000004</v>
      </c>
      <c r="Q28" s="349">
        <f t="shared" si="23"/>
        <v>0.14873285950175874</v>
      </c>
    </row>
    <row r="29" spans="1:17" s="34" customFormat="1" ht="18" customHeight="1">
      <c r="A29" s="343" t="s">
        <v>257</v>
      </c>
      <c r="B29" s="344">
        <v>3.5300000000000002</v>
      </c>
      <c r="C29" s="345">
        <v>92.347</v>
      </c>
      <c r="D29" s="345">
        <f aca="true" t="shared" si="24" ref="D29:D40">C29+B29</f>
        <v>95.877</v>
      </c>
      <c r="E29" s="346">
        <f aca="true" t="shared" si="25" ref="E29:E40">D29/$D$8</f>
        <v>0.007190181989740393</v>
      </c>
      <c r="F29" s="347">
        <v>2.942</v>
      </c>
      <c r="G29" s="345">
        <v>96.58099999999999</v>
      </c>
      <c r="H29" s="345">
        <f aca="true" t="shared" si="26" ref="H29:H40">G29+F29</f>
        <v>99.523</v>
      </c>
      <c r="I29" s="348">
        <f aca="true" t="shared" si="27" ref="I29:I38">(D29/H29-1)</f>
        <v>-0.03663474774675202</v>
      </c>
      <c r="J29" s="347">
        <v>10.516</v>
      </c>
      <c r="K29" s="345">
        <v>579.9380000000001</v>
      </c>
      <c r="L29" s="345">
        <f aca="true" t="shared" si="28" ref="L29:L40">K29+J29</f>
        <v>590.4540000000001</v>
      </c>
      <c r="M29" s="348">
        <f aca="true" t="shared" si="29" ref="M29:M40">(L29/$L$8)</f>
        <v>0.011128394186707238</v>
      </c>
      <c r="N29" s="347">
        <v>73.63699999999999</v>
      </c>
      <c r="O29" s="345">
        <v>259.627</v>
      </c>
      <c r="P29" s="345">
        <f aca="true" t="shared" si="30" ref="P29:P40">O29+N29</f>
        <v>333.264</v>
      </c>
      <c r="Q29" s="349">
        <f aca="true" t="shared" si="31" ref="Q29:Q38">(L29/P29-1)</f>
        <v>0.7717305199481495</v>
      </c>
    </row>
    <row r="30" spans="1:17" s="34" customFormat="1" ht="18" customHeight="1">
      <c r="A30" s="343" t="s">
        <v>248</v>
      </c>
      <c r="B30" s="344">
        <v>78.749</v>
      </c>
      <c r="C30" s="345">
        <v>0</v>
      </c>
      <c r="D30" s="345">
        <f t="shared" si="24"/>
        <v>78.749</v>
      </c>
      <c r="E30" s="346">
        <f t="shared" si="25"/>
        <v>0.005905687928388104</v>
      </c>
      <c r="F30" s="347">
        <v>95.792</v>
      </c>
      <c r="G30" s="345"/>
      <c r="H30" s="345">
        <f t="shared" si="26"/>
        <v>95.792</v>
      </c>
      <c r="I30" s="348">
        <f t="shared" si="27"/>
        <v>-0.17791673626190085</v>
      </c>
      <c r="J30" s="347">
        <v>422.29400000000004</v>
      </c>
      <c r="K30" s="345">
        <v>0.34</v>
      </c>
      <c r="L30" s="345">
        <f t="shared" si="28"/>
        <v>422.634</v>
      </c>
      <c r="M30" s="348">
        <f t="shared" si="29"/>
        <v>0.00796546005057943</v>
      </c>
      <c r="N30" s="347">
        <v>145.981</v>
      </c>
      <c r="O30" s="345">
        <v>0.105</v>
      </c>
      <c r="P30" s="345">
        <f t="shared" si="30"/>
        <v>146.08599999999998</v>
      </c>
      <c r="Q30" s="349">
        <f t="shared" si="31"/>
        <v>1.8930492997275583</v>
      </c>
    </row>
    <row r="31" spans="1:17" s="34" customFormat="1" ht="18" customHeight="1">
      <c r="A31" s="343" t="s">
        <v>234</v>
      </c>
      <c r="B31" s="344">
        <v>78.539</v>
      </c>
      <c r="C31" s="345">
        <v>0</v>
      </c>
      <c r="D31" s="345">
        <f t="shared" si="24"/>
        <v>78.539</v>
      </c>
      <c r="E31" s="346">
        <f t="shared" si="25"/>
        <v>0.005889939227262229</v>
      </c>
      <c r="F31" s="347">
        <v>86.395</v>
      </c>
      <c r="G31" s="345"/>
      <c r="H31" s="345">
        <f t="shared" si="26"/>
        <v>86.395</v>
      </c>
      <c r="I31" s="348">
        <f t="shared" si="27"/>
        <v>-0.09093118814746215</v>
      </c>
      <c r="J31" s="347">
        <v>377.09499999999997</v>
      </c>
      <c r="K31" s="345"/>
      <c r="L31" s="345">
        <f t="shared" si="28"/>
        <v>377.09499999999997</v>
      </c>
      <c r="M31" s="348">
        <f t="shared" si="29"/>
        <v>0.007107178215129994</v>
      </c>
      <c r="N31" s="347">
        <v>297.31500000000005</v>
      </c>
      <c r="O31" s="345">
        <v>42.555</v>
      </c>
      <c r="P31" s="345">
        <f t="shared" si="30"/>
        <v>339.87000000000006</v>
      </c>
      <c r="Q31" s="349">
        <f t="shared" si="31"/>
        <v>0.10952717215405872</v>
      </c>
    </row>
    <row r="32" spans="1:17" s="34" customFormat="1" ht="18" customHeight="1">
      <c r="A32" s="343" t="s">
        <v>286</v>
      </c>
      <c r="B32" s="344">
        <v>78.465</v>
      </c>
      <c r="C32" s="345">
        <v>0</v>
      </c>
      <c r="D32" s="345">
        <f t="shared" si="24"/>
        <v>78.465</v>
      </c>
      <c r="E32" s="346">
        <f t="shared" si="25"/>
        <v>0.005884389684960731</v>
      </c>
      <c r="F32" s="347">
        <v>96.362</v>
      </c>
      <c r="G32" s="345"/>
      <c r="H32" s="345">
        <f t="shared" si="26"/>
        <v>96.362</v>
      </c>
      <c r="I32" s="348">
        <f t="shared" si="27"/>
        <v>-0.18572673875594103</v>
      </c>
      <c r="J32" s="347">
        <v>431.00899999999996</v>
      </c>
      <c r="K32" s="345"/>
      <c r="L32" s="345">
        <f t="shared" si="28"/>
        <v>431.00899999999996</v>
      </c>
      <c r="M32" s="348">
        <f t="shared" si="29"/>
        <v>0.008123305202468777</v>
      </c>
      <c r="N32" s="347">
        <v>344.42600000000004</v>
      </c>
      <c r="O32" s="345"/>
      <c r="P32" s="345">
        <f t="shared" si="30"/>
        <v>344.42600000000004</v>
      </c>
      <c r="Q32" s="349">
        <f t="shared" si="31"/>
        <v>0.25138346117888855</v>
      </c>
    </row>
    <row r="33" spans="1:17" s="34" customFormat="1" ht="18" customHeight="1">
      <c r="A33" s="343" t="s">
        <v>233</v>
      </c>
      <c r="B33" s="344">
        <v>71.21100000000001</v>
      </c>
      <c r="C33" s="345">
        <v>0</v>
      </c>
      <c r="D33" s="345">
        <f t="shared" si="24"/>
        <v>71.21100000000001</v>
      </c>
      <c r="E33" s="346">
        <f t="shared" si="25"/>
        <v>0.005340384551784091</v>
      </c>
      <c r="F33" s="347">
        <v>78.44999999999999</v>
      </c>
      <c r="G33" s="345"/>
      <c r="H33" s="345">
        <f t="shared" si="26"/>
        <v>78.44999999999999</v>
      </c>
      <c r="I33" s="348">
        <f t="shared" si="27"/>
        <v>-0.09227533460803028</v>
      </c>
      <c r="J33" s="347">
        <v>318.385</v>
      </c>
      <c r="K33" s="345"/>
      <c r="L33" s="345">
        <f t="shared" si="28"/>
        <v>318.385</v>
      </c>
      <c r="M33" s="348">
        <f t="shared" si="29"/>
        <v>0.006000660141407771</v>
      </c>
      <c r="N33" s="347">
        <v>350.164</v>
      </c>
      <c r="O33" s="345"/>
      <c r="P33" s="345">
        <f t="shared" si="30"/>
        <v>350.164</v>
      </c>
      <c r="Q33" s="349">
        <f t="shared" si="31"/>
        <v>-0.09075461783621386</v>
      </c>
    </row>
    <row r="34" spans="1:17" s="34" customFormat="1" ht="18" customHeight="1">
      <c r="A34" s="343" t="s">
        <v>268</v>
      </c>
      <c r="B34" s="344">
        <v>63.216</v>
      </c>
      <c r="C34" s="345">
        <v>0</v>
      </c>
      <c r="D34" s="345">
        <f t="shared" si="24"/>
        <v>63.216</v>
      </c>
      <c r="E34" s="346">
        <f t="shared" si="25"/>
        <v>0.004740809001777577</v>
      </c>
      <c r="F34" s="347">
        <v>67.903</v>
      </c>
      <c r="G34" s="345"/>
      <c r="H34" s="345">
        <f t="shared" si="26"/>
        <v>67.903</v>
      </c>
      <c r="I34" s="348">
        <f t="shared" si="27"/>
        <v>-0.06902493262447906</v>
      </c>
      <c r="J34" s="347">
        <v>272.259</v>
      </c>
      <c r="K34" s="345"/>
      <c r="L34" s="345">
        <f t="shared" si="28"/>
        <v>272.259</v>
      </c>
      <c r="M34" s="348">
        <f t="shared" si="29"/>
        <v>0.0051313150099393445</v>
      </c>
      <c r="N34" s="347">
        <v>167.46499999999997</v>
      </c>
      <c r="O34" s="345"/>
      <c r="P34" s="345">
        <f t="shared" si="30"/>
        <v>167.46499999999997</v>
      </c>
      <c r="Q34" s="349">
        <f t="shared" si="31"/>
        <v>0.6257665780909447</v>
      </c>
    </row>
    <row r="35" spans="1:17" s="34" customFormat="1" ht="18" customHeight="1">
      <c r="A35" s="343" t="s">
        <v>287</v>
      </c>
      <c r="B35" s="344">
        <v>40.475</v>
      </c>
      <c r="C35" s="345">
        <v>21.752000000000002</v>
      </c>
      <c r="D35" s="345">
        <f t="shared" si="24"/>
        <v>62.227000000000004</v>
      </c>
      <c r="E35" s="346">
        <f t="shared" si="25"/>
        <v>0.004666640118856196</v>
      </c>
      <c r="F35" s="347">
        <v>55.3</v>
      </c>
      <c r="G35" s="345">
        <v>0.681</v>
      </c>
      <c r="H35" s="345">
        <f t="shared" si="26"/>
        <v>55.980999999999995</v>
      </c>
      <c r="I35" s="348">
        <f t="shared" si="27"/>
        <v>0.11157356960397302</v>
      </c>
      <c r="J35" s="347">
        <v>157.365</v>
      </c>
      <c r="K35" s="345">
        <v>91.70599999999999</v>
      </c>
      <c r="L35" s="345">
        <f t="shared" si="28"/>
        <v>249.071</v>
      </c>
      <c r="M35" s="348">
        <f t="shared" si="29"/>
        <v>0.004694286546415738</v>
      </c>
      <c r="N35" s="347">
        <v>185.55</v>
      </c>
      <c r="O35" s="345">
        <v>18.066999999999997</v>
      </c>
      <c r="P35" s="345">
        <f t="shared" si="30"/>
        <v>203.61700000000002</v>
      </c>
      <c r="Q35" s="349">
        <f t="shared" si="31"/>
        <v>0.2232328341936085</v>
      </c>
    </row>
    <row r="36" spans="1:17" s="34" customFormat="1" ht="18" customHeight="1">
      <c r="A36" s="343" t="s">
        <v>243</v>
      </c>
      <c r="B36" s="344">
        <v>61.078</v>
      </c>
      <c r="C36" s="345">
        <v>0</v>
      </c>
      <c r="D36" s="345">
        <f t="shared" si="24"/>
        <v>61.078</v>
      </c>
      <c r="E36" s="346">
        <f t="shared" si="25"/>
        <v>0.004580472225553196</v>
      </c>
      <c r="F36" s="347">
        <v>82.293</v>
      </c>
      <c r="G36" s="345">
        <v>1.76</v>
      </c>
      <c r="H36" s="345">
        <f t="shared" si="26"/>
        <v>84.05300000000001</v>
      </c>
      <c r="I36" s="348">
        <f t="shared" si="27"/>
        <v>-0.27333944059105575</v>
      </c>
      <c r="J36" s="347">
        <v>226.599</v>
      </c>
      <c r="K36" s="345">
        <v>17.473</v>
      </c>
      <c r="L36" s="345">
        <f t="shared" si="28"/>
        <v>244.072</v>
      </c>
      <c r="M36" s="348">
        <f t="shared" si="29"/>
        <v>0.004600069482022323</v>
      </c>
      <c r="N36" s="347">
        <v>302.804</v>
      </c>
      <c r="O36" s="345">
        <v>6.324999999999999</v>
      </c>
      <c r="P36" s="345">
        <f t="shared" si="30"/>
        <v>309.12899999999996</v>
      </c>
      <c r="Q36" s="349">
        <f t="shared" si="31"/>
        <v>-0.21045259422441753</v>
      </c>
    </row>
    <row r="37" spans="1:17" s="34" customFormat="1" ht="18" customHeight="1">
      <c r="A37" s="343" t="s">
        <v>258</v>
      </c>
      <c r="B37" s="344">
        <v>16.262</v>
      </c>
      <c r="C37" s="345">
        <v>44.447</v>
      </c>
      <c r="D37" s="345">
        <f t="shared" si="24"/>
        <v>60.709</v>
      </c>
      <c r="E37" s="346">
        <f t="shared" si="25"/>
        <v>0.0045527995078605875</v>
      </c>
      <c r="F37" s="347">
        <v>9.535</v>
      </c>
      <c r="G37" s="345">
        <v>9.96</v>
      </c>
      <c r="H37" s="345">
        <f t="shared" si="26"/>
        <v>19.495</v>
      </c>
      <c r="I37" s="348">
        <f t="shared" si="27"/>
        <v>2.1140805334701205</v>
      </c>
      <c r="J37" s="347">
        <v>59.102</v>
      </c>
      <c r="K37" s="345">
        <v>149.597</v>
      </c>
      <c r="L37" s="345">
        <f t="shared" si="28"/>
        <v>208.699</v>
      </c>
      <c r="M37" s="348">
        <f t="shared" si="29"/>
        <v>0.003933388101988663</v>
      </c>
      <c r="N37" s="347">
        <v>39.925999999999995</v>
      </c>
      <c r="O37" s="345">
        <v>116.79100000000001</v>
      </c>
      <c r="P37" s="345">
        <f t="shared" si="30"/>
        <v>156.717</v>
      </c>
      <c r="Q37" s="349">
        <f t="shared" si="31"/>
        <v>0.3316934346624807</v>
      </c>
    </row>
    <row r="38" spans="1:17" s="34" customFormat="1" ht="18" customHeight="1">
      <c r="A38" s="343" t="s">
        <v>278</v>
      </c>
      <c r="B38" s="344">
        <v>4.213</v>
      </c>
      <c r="C38" s="345">
        <v>54.074000000000005</v>
      </c>
      <c r="D38" s="345">
        <f t="shared" si="24"/>
        <v>58.287000000000006</v>
      </c>
      <c r="E38" s="346">
        <f t="shared" si="25"/>
        <v>0.004371164488208834</v>
      </c>
      <c r="F38" s="347">
        <v>5.309</v>
      </c>
      <c r="G38" s="345">
        <v>42.993</v>
      </c>
      <c r="H38" s="345">
        <f t="shared" si="26"/>
        <v>48.302</v>
      </c>
      <c r="I38" s="348">
        <f t="shared" si="27"/>
        <v>0.20672021862448764</v>
      </c>
      <c r="J38" s="347">
        <v>18.524</v>
      </c>
      <c r="K38" s="345">
        <v>218.92399999999992</v>
      </c>
      <c r="L38" s="345">
        <f t="shared" si="28"/>
        <v>237.44799999999992</v>
      </c>
      <c r="M38" s="348">
        <f t="shared" si="29"/>
        <v>0.004475225746366794</v>
      </c>
      <c r="N38" s="347">
        <v>16.109</v>
      </c>
      <c r="O38" s="345">
        <v>169.165</v>
      </c>
      <c r="P38" s="345">
        <f t="shared" si="30"/>
        <v>185.274</v>
      </c>
      <c r="Q38" s="349">
        <f t="shared" si="31"/>
        <v>0.28160454246143507</v>
      </c>
    </row>
    <row r="39" spans="1:17" s="34" customFormat="1" ht="18" customHeight="1">
      <c r="A39" s="343" t="s">
        <v>288</v>
      </c>
      <c r="B39" s="344">
        <v>56.061</v>
      </c>
      <c r="C39" s="345">
        <v>0</v>
      </c>
      <c r="D39" s="345">
        <f t="shared" si="24"/>
        <v>56.061</v>
      </c>
      <c r="E39" s="346">
        <f t="shared" si="25"/>
        <v>0.004204228256274562</v>
      </c>
      <c r="F39" s="347"/>
      <c r="G39" s="345"/>
      <c r="H39" s="345">
        <f t="shared" si="26"/>
        <v>0</v>
      </c>
      <c r="I39" s="348"/>
      <c r="J39" s="347">
        <v>239.02</v>
      </c>
      <c r="K39" s="345">
        <v>0.085</v>
      </c>
      <c r="L39" s="345">
        <f t="shared" si="28"/>
        <v>239.10500000000002</v>
      </c>
      <c r="M39" s="348">
        <f t="shared" si="29"/>
        <v>0.004506455527462993</v>
      </c>
      <c r="N39" s="347"/>
      <c r="O39" s="345">
        <v>0.31000000000000005</v>
      </c>
      <c r="P39" s="345">
        <f t="shared" si="30"/>
        <v>0.31000000000000005</v>
      </c>
      <c r="Q39" s="349"/>
    </row>
    <row r="40" spans="1:17" s="34" customFormat="1" ht="18" customHeight="1">
      <c r="A40" s="343" t="s">
        <v>289</v>
      </c>
      <c r="B40" s="344">
        <v>26.145000000000003</v>
      </c>
      <c r="C40" s="345">
        <v>28.256000000000004</v>
      </c>
      <c r="D40" s="345">
        <f t="shared" si="24"/>
        <v>54.40100000000001</v>
      </c>
      <c r="E40" s="346">
        <f t="shared" si="25"/>
        <v>0.004079738523565269</v>
      </c>
      <c r="F40" s="347">
        <v>42.34</v>
      </c>
      <c r="G40" s="345">
        <v>5.425999999999999</v>
      </c>
      <c r="H40" s="345">
        <f t="shared" si="26"/>
        <v>47.766000000000005</v>
      </c>
      <c r="I40" s="348">
        <f>(D40/H40-1)</f>
        <v>0.1389063350500357</v>
      </c>
      <c r="J40" s="347">
        <v>97.64000000000001</v>
      </c>
      <c r="K40" s="345">
        <v>142.90200000000002</v>
      </c>
      <c r="L40" s="345">
        <f t="shared" si="28"/>
        <v>240.54200000000003</v>
      </c>
      <c r="M40" s="348">
        <f t="shared" si="29"/>
        <v>0.004533538928449858</v>
      </c>
      <c r="N40" s="347">
        <v>156.88500000000002</v>
      </c>
      <c r="O40" s="345">
        <v>36.337</v>
      </c>
      <c r="P40" s="345">
        <f t="shared" si="30"/>
        <v>193.22200000000004</v>
      </c>
      <c r="Q40" s="349">
        <f>(L40/P40-1)</f>
        <v>0.24489964910827955</v>
      </c>
    </row>
    <row r="41" spans="1:17" s="34" customFormat="1" ht="18" customHeight="1">
      <c r="A41" s="343" t="s">
        <v>225</v>
      </c>
      <c r="B41" s="344">
        <v>53.275999999999996</v>
      </c>
      <c r="C41" s="345">
        <v>0</v>
      </c>
      <c r="D41" s="345">
        <f aca="true" t="shared" si="32" ref="D41:D49">C41+B41</f>
        <v>53.275999999999996</v>
      </c>
      <c r="E41" s="346">
        <f aca="true" t="shared" si="33" ref="E41:E49">D41/$D$8</f>
        <v>0.00399537048181951</v>
      </c>
      <c r="F41" s="347">
        <v>24.016</v>
      </c>
      <c r="G41" s="345"/>
      <c r="H41" s="345">
        <f aca="true" t="shared" si="34" ref="H41:H49">G41+F41</f>
        <v>24.016</v>
      </c>
      <c r="I41" s="348">
        <f aca="true" t="shared" si="35" ref="I41:I49">(D41/H41-1)</f>
        <v>1.2183544303797467</v>
      </c>
      <c r="J41" s="347">
        <v>252.59300000000002</v>
      </c>
      <c r="K41" s="345">
        <v>0.2</v>
      </c>
      <c r="L41" s="345">
        <f aca="true" t="shared" si="36" ref="L41:L49">K41+J41</f>
        <v>252.793</v>
      </c>
      <c r="M41" s="348">
        <f aca="true" t="shared" si="37" ref="M41:M49">(L41/$L$8)</f>
        <v>0.004764435758992712</v>
      </c>
      <c r="N41" s="347">
        <v>171.516</v>
      </c>
      <c r="O41" s="345">
        <v>0.39999999999999997</v>
      </c>
      <c r="P41" s="345">
        <f aca="true" t="shared" si="38" ref="P41:P49">O41+N41</f>
        <v>171.916</v>
      </c>
      <c r="Q41" s="349">
        <f aca="true" t="shared" si="39" ref="Q41:Q49">(L41/P41-1)</f>
        <v>0.47044486842411426</v>
      </c>
    </row>
    <row r="42" spans="1:17" s="34" customFormat="1" ht="18" customHeight="1">
      <c r="A42" s="343" t="s">
        <v>252</v>
      </c>
      <c r="B42" s="344">
        <v>41.14</v>
      </c>
      <c r="C42" s="345">
        <v>3.7</v>
      </c>
      <c r="D42" s="345">
        <f t="shared" si="32"/>
        <v>44.84</v>
      </c>
      <c r="E42" s="346">
        <f t="shared" si="33"/>
        <v>0.003362722659448661</v>
      </c>
      <c r="F42" s="347">
        <v>40.827</v>
      </c>
      <c r="G42" s="345">
        <v>2.371</v>
      </c>
      <c r="H42" s="345">
        <f t="shared" si="34"/>
        <v>43.198</v>
      </c>
      <c r="I42" s="348">
        <f t="shared" si="35"/>
        <v>0.03801101902865889</v>
      </c>
      <c r="J42" s="347">
        <v>183.44799999999998</v>
      </c>
      <c r="K42" s="345">
        <v>14.42</v>
      </c>
      <c r="L42" s="345">
        <f t="shared" si="36"/>
        <v>197.86799999999997</v>
      </c>
      <c r="M42" s="348">
        <f t="shared" si="37"/>
        <v>0.003729254270333315</v>
      </c>
      <c r="N42" s="347">
        <v>159.37</v>
      </c>
      <c r="O42" s="345">
        <v>4.365</v>
      </c>
      <c r="P42" s="345">
        <f t="shared" si="38"/>
        <v>163.735</v>
      </c>
      <c r="Q42" s="349">
        <f t="shared" si="39"/>
        <v>0.20846489754786668</v>
      </c>
    </row>
    <row r="43" spans="1:17" s="34" customFormat="1" ht="18" customHeight="1">
      <c r="A43" s="343" t="s">
        <v>267</v>
      </c>
      <c r="B43" s="344">
        <v>43.760999999999996</v>
      </c>
      <c r="C43" s="345">
        <v>0</v>
      </c>
      <c r="D43" s="345">
        <f t="shared" si="32"/>
        <v>43.760999999999996</v>
      </c>
      <c r="E43" s="346">
        <f t="shared" si="33"/>
        <v>0.0032818043331876187</v>
      </c>
      <c r="F43" s="347"/>
      <c r="G43" s="345"/>
      <c r="H43" s="345">
        <f t="shared" si="34"/>
        <v>0</v>
      </c>
      <c r="I43" s="348"/>
      <c r="J43" s="347">
        <v>145.445</v>
      </c>
      <c r="K43" s="345"/>
      <c r="L43" s="345">
        <f t="shared" si="36"/>
        <v>145.445</v>
      </c>
      <c r="M43" s="348">
        <f t="shared" si="37"/>
        <v>0.002741228431826415</v>
      </c>
      <c r="N43" s="347">
        <v>1.571</v>
      </c>
      <c r="O43" s="345"/>
      <c r="P43" s="345">
        <f t="shared" si="38"/>
        <v>1.571</v>
      </c>
      <c r="Q43" s="349">
        <f t="shared" si="39"/>
        <v>91.58115849777212</v>
      </c>
    </row>
    <row r="44" spans="1:17" s="34" customFormat="1" ht="18" customHeight="1">
      <c r="A44" s="343" t="s">
        <v>290</v>
      </c>
      <c r="B44" s="344">
        <v>0</v>
      </c>
      <c r="C44" s="345">
        <v>41.316</v>
      </c>
      <c r="D44" s="345">
        <f t="shared" si="32"/>
        <v>41.316</v>
      </c>
      <c r="E44" s="346">
        <f t="shared" si="33"/>
        <v>0.0030984444557935076</v>
      </c>
      <c r="F44" s="347">
        <v>0.041</v>
      </c>
      <c r="G44" s="345">
        <v>17.332</v>
      </c>
      <c r="H44" s="345">
        <f t="shared" si="34"/>
        <v>17.373</v>
      </c>
      <c r="I44" s="348">
        <f t="shared" si="35"/>
        <v>1.3781730271110342</v>
      </c>
      <c r="J44" s="347"/>
      <c r="K44" s="345">
        <v>129.248</v>
      </c>
      <c r="L44" s="345">
        <f t="shared" si="36"/>
        <v>129.248</v>
      </c>
      <c r="M44" s="348">
        <f t="shared" si="37"/>
        <v>0.0024359606198679946</v>
      </c>
      <c r="N44" s="347">
        <v>0.217</v>
      </c>
      <c r="O44" s="345">
        <v>62.80899999999998</v>
      </c>
      <c r="P44" s="345">
        <f t="shared" si="38"/>
        <v>63.02599999999998</v>
      </c>
      <c r="Q44" s="349">
        <f t="shared" si="39"/>
        <v>1.0507092311109707</v>
      </c>
    </row>
    <row r="45" spans="1:17" s="34" customFormat="1" ht="18" customHeight="1">
      <c r="A45" s="343" t="s">
        <v>291</v>
      </c>
      <c r="B45" s="344">
        <v>30.066</v>
      </c>
      <c r="C45" s="345">
        <v>3.528</v>
      </c>
      <c r="D45" s="345">
        <f t="shared" si="32"/>
        <v>33.594</v>
      </c>
      <c r="E45" s="346">
        <f t="shared" si="33"/>
        <v>0.0025193422172506315</v>
      </c>
      <c r="F45" s="347"/>
      <c r="G45" s="345">
        <v>0.2</v>
      </c>
      <c r="H45" s="345">
        <f t="shared" si="34"/>
        <v>0.2</v>
      </c>
      <c r="I45" s="348"/>
      <c r="J45" s="347">
        <v>56.870999999999995</v>
      </c>
      <c r="K45" s="345">
        <v>18.098000000000003</v>
      </c>
      <c r="L45" s="345">
        <f t="shared" si="36"/>
        <v>74.969</v>
      </c>
      <c r="M45" s="348">
        <f t="shared" si="37"/>
        <v>0.001412954410984183</v>
      </c>
      <c r="N45" s="347"/>
      <c r="O45" s="345">
        <v>2.24</v>
      </c>
      <c r="P45" s="345">
        <f t="shared" si="38"/>
        <v>2.24</v>
      </c>
      <c r="Q45" s="349">
        <f t="shared" si="39"/>
        <v>32.468303571428564</v>
      </c>
    </row>
    <row r="46" spans="1:17" s="34" customFormat="1" ht="18" customHeight="1">
      <c r="A46" s="343" t="s">
        <v>292</v>
      </c>
      <c r="B46" s="344">
        <v>12.305</v>
      </c>
      <c r="C46" s="345">
        <v>18.28</v>
      </c>
      <c r="D46" s="345">
        <f t="shared" si="32"/>
        <v>30.585</v>
      </c>
      <c r="E46" s="346">
        <f t="shared" si="33"/>
        <v>0.0022936858282613134</v>
      </c>
      <c r="F46" s="347">
        <v>16.959000000000003</v>
      </c>
      <c r="G46" s="345">
        <v>4.55</v>
      </c>
      <c r="H46" s="345">
        <f t="shared" si="34"/>
        <v>21.509000000000004</v>
      </c>
      <c r="I46" s="348">
        <f t="shared" si="35"/>
        <v>0.4219628992514759</v>
      </c>
      <c r="J46" s="347">
        <v>53.5</v>
      </c>
      <c r="K46" s="345">
        <v>97.28</v>
      </c>
      <c r="L46" s="345">
        <f t="shared" si="36"/>
        <v>150.78</v>
      </c>
      <c r="M46" s="348">
        <f t="shared" si="37"/>
        <v>0.0028417781494777194</v>
      </c>
      <c r="N46" s="347">
        <v>72.28900000000002</v>
      </c>
      <c r="O46" s="345">
        <v>14.748000000000001</v>
      </c>
      <c r="P46" s="345">
        <f t="shared" si="38"/>
        <v>87.03700000000002</v>
      </c>
      <c r="Q46" s="349">
        <f t="shared" si="39"/>
        <v>0.732366694624125</v>
      </c>
    </row>
    <row r="47" spans="1:17" s="34" customFormat="1" ht="18" customHeight="1">
      <c r="A47" s="343" t="s">
        <v>293</v>
      </c>
      <c r="B47" s="344">
        <v>17.16</v>
      </c>
      <c r="C47" s="345">
        <v>13.09</v>
      </c>
      <c r="D47" s="345">
        <f t="shared" si="32"/>
        <v>30.25</v>
      </c>
      <c r="E47" s="346">
        <f t="shared" si="33"/>
        <v>0.002268562900274799</v>
      </c>
      <c r="F47" s="347">
        <v>12.925</v>
      </c>
      <c r="G47" s="345">
        <v>14.57</v>
      </c>
      <c r="H47" s="345">
        <f t="shared" si="34"/>
        <v>27.495</v>
      </c>
      <c r="I47" s="348">
        <f t="shared" si="35"/>
        <v>0.1002000363702491</v>
      </c>
      <c r="J47" s="347">
        <v>52.345</v>
      </c>
      <c r="K47" s="345">
        <v>39.921</v>
      </c>
      <c r="L47" s="345">
        <f t="shared" si="36"/>
        <v>92.26599999999999</v>
      </c>
      <c r="M47" s="348">
        <f t="shared" si="37"/>
        <v>0.001738954123489264</v>
      </c>
      <c r="N47" s="347">
        <v>46.955000000000005</v>
      </c>
      <c r="O47" s="345">
        <v>90.803</v>
      </c>
      <c r="P47" s="345">
        <f t="shared" si="38"/>
        <v>137.758</v>
      </c>
      <c r="Q47" s="349">
        <f t="shared" si="39"/>
        <v>-0.33023127513465655</v>
      </c>
    </row>
    <row r="48" spans="1:17" s="34" customFormat="1" ht="18" customHeight="1">
      <c r="A48" s="343" t="s">
        <v>229</v>
      </c>
      <c r="B48" s="344">
        <v>28.624000000000002</v>
      </c>
      <c r="C48" s="345">
        <v>0</v>
      </c>
      <c r="D48" s="345">
        <f t="shared" si="32"/>
        <v>28.624000000000002</v>
      </c>
      <c r="E48" s="346">
        <f t="shared" si="33"/>
        <v>0.0021466229572715983</v>
      </c>
      <c r="F48" s="347">
        <v>1.1460000000000001</v>
      </c>
      <c r="G48" s="345"/>
      <c r="H48" s="345">
        <f t="shared" si="34"/>
        <v>1.1460000000000001</v>
      </c>
      <c r="I48" s="348">
        <f t="shared" si="35"/>
        <v>23.977312390924954</v>
      </c>
      <c r="J48" s="347">
        <v>85.1</v>
      </c>
      <c r="K48" s="345">
        <v>0.23</v>
      </c>
      <c r="L48" s="345">
        <f t="shared" si="36"/>
        <v>85.33</v>
      </c>
      <c r="M48" s="348">
        <f t="shared" si="37"/>
        <v>0.0016082300669514112</v>
      </c>
      <c r="N48" s="347">
        <v>8.113</v>
      </c>
      <c r="O48" s="345">
        <v>0.3</v>
      </c>
      <c r="P48" s="345">
        <f t="shared" si="38"/>
        <v>8.413</v>
      </c>
      <c r="Q48" s="349">
        <f t="shared" si="39"/>
        <v>9.142636396053726</v>
      </c>
    </row>
    <row r="49" spans="1:17" s="34" customFormat="1" ht="18" customHeight="1">
      <c r="A49" s="343" t="s">
        <v>294</v>
      </c>
      <c r="B49" s="344">
        <v>28.096</v>
      </c>
      <c r="C49" s="345">
        <v>0</v>
      </c>
      <c r="D49" s="345">
        <f t="shared" si="32"/>
        <v>28.096</v>
      </c>
      <c r="E49" s="346">
        <f t="shared" si="33"/>
        <v>0.0021070262230122564</v>
      </c>
      <c r="F49" s="347">
        <v>28.75</v>
      </c>
      <c r="G49" s="345"/>
      <c r="H49" s="345">
        <f t="shared" si="34"/>
        <v>28.75</v>
      </c>
      <c r="I49" s="348">
        <f t="shared" si="35"/>
        <v>-0.02274782608695647</v>
      </c>
      <c r="J49" s="347">
        <v>28.096</v>
      </c>
      <c r="K49" s="345"/>
      <c r="L49" s="345">
        <f t="shared" si="36"/>
        <v>28.096</v>
      </c>
      <c r="M49" s="348">
        <f t="shared" si="37"/>
        <v>0.000529530434326343</v>
      </c>
      <c r="N49" s="347">
        <v>167.326</v>
      </c>
      <c r="O49" s="345"/>
      <c r="P49" s="345">
        <f t="shared" si="38"/>
        <v>167.326</v>
      </c>
      <c r="Q49" s="349">
        <f t="shared" si="39"/>
        <v>-0.8320882588479973</v>
      </c>
    </row>
    <row r="50" spans="1:17" s="34" customFormat="1" ht="18" customHeight="1">
      <c r="A50" s="343" t="s">
        <v>264</v>
      </c>
      <c r="B50" s="344">
        <v>26.393</v>
      </c>
      <c r="C50" s="345">
        <v>0</v>
      </c>
      <c r="D50" s="345">
        <f aca="true" t="shared" si="40" ref="D50:D57">C50+B50</f>
        <v>26.393</v>
      </c>
      <c r="E50" s="346">
        <f aca="true" t="shared" si="41" ref="E50:E57">D50/$D$8</f>
        <v>0.001979311756262902</v>
      </c>
      <c r="F50" s="347">
        <v>14.607000000000001</v>
      </c>
      <c r="G50" s="345"/>
      <c r="H50" s="345">
        <f aca="true" t="shared" si="42" ref="H50:H57">G50+F50</f>
        <v>14.607000000000001</v>
      </c>
      <c r="I50" s="348">
        <f aca="true" t="shared" si="43" ref="I50:I57">(D50/H50-1)</f>
        <v>0.8068734168549325</v>
      </c>
      <c r="J50" s="347">
        <v>80.129</v>
      </c>
      <c r="K50" s="345">
        <v>0.01</v>
      </c>
      <c r="L50" s="345">
        <f aca="true" t="shared" si="44" ref="L50:L57">K50+J50</f>
        <v>80.13900000000001</v>
      </c>
      <c r="M50" s="348">
        <f aca="true" t="shared" si="45" ref="M50:M57">(L50/$L$8)</f>
        <v>0.0015103943435534884</v>
      </c>
      <c r="N50" s="347">
        <v>20.52</v>
      </c>
      <c r="O50" s="345">
        <v>0.26</v>
      </c>
      <c r="P50" s="345">
        <f aca="true" t="shared" si="46" ref="P50:P57">O50+N50</f>
        <v>20.78</v>
      </c>
      <c r="Q50" s="349">
        <f aca="true" t="shared" si="47" ref="Q50:Q57">(L50/P50-1)</f>
        <v>2.8565447545717038</v>
      </c>
    </row>
    <row r="51" spans="1:17" s="34" customFormat="1" ht="18" customHeight="1">
      <c r="A51" s="343" t="s">
        <v>295</v>
      </c>
      <c r="B51" s="344">
        <v>25.86</v>
      </c>
      <c r="C51" s="345">
        <v>0</v>
      </c>
      <c r="D51" s="345">
        <f t="shared" si="40"/>
        <v>25.86</v>
      </c>
      <c r="E51" s="346">
        <f t="shared" si="41"/>
        <v>0.001939340052929134</v>
      </c>
      <c r="F51" s="347">
        <v>25.025</v>
      </c>
      <c r="G51" s="345"/>
      <c r="H51" s="345">
        <f t="shared" si="42"/>
        <v>25.025</v>
      </c>
      <c r="I51" s="348">
        <f t="shared" si="43"/>
        <v>0.03336663336663337</v>
      </c>
      <c r="J51" s="347">
        <v>96.08</v>
      </c>
      <c r="K51" s="345"/>
      <c r="L51" s="345">
        <f t="shared" si="44"/>
        <v>96.08</v>
      </c>
      <c r="M51" s="348">
        <f t="shared" si="45"/>
        <v>0.001810837276839231</v>
      </c>
      <c r="N51" s="347">
        <v>122.04000000000002</v>
      </c>
      <c r="O51" s="345"/>
      <c r="P51" s="345">
        <f t="shared" si="46"/>
        <v>122.04000000000002</v>
      </c>
      <c r="Q51" s="349">
        <f t="shared" si="47"/>
        <v>-0.21271714192068192</v>
      </c>
    </row>
    <row r="52" spans="1:17" s="34" customFormat="1" ht="18" customHeight="1">
      <c r="A52" s="343" t="s">
        <v>259</v>
      </c>
      <c r="B52" s="344">
        <v>24.512</v>
      </c>
      <c r="C52" s="345">
        <v>0.5</v>
      </c>
      <c r="D52" s="345">
        <f t="shared" si="40"/>
        <v>25.012</v>
      </c>
      <c r="E52" s="346">
        <f t="shared" si="41"/>
        <v>0.0018757452979065545</v>
      </c>
      <c r="F52" s="347">
        <v>26.680999999999997</v>
      </c>
      <c r="G52" s="345">
        <v>0.5</v>
      </c>
      <c r="H52" s="345">
        <f t="shared" si="42"/>
        <v>27.180999999999997</v>
      </c>
      <c r="I52" s="348">
        <f t="shared" si="43"/>
        <v>-0.07979838858025812</v>
      </c>
      <c r="J52" s="347">
        <v>72.19600000000001</v>
      </c>
      <c r="K52" s="345">
        <v>2.5</v>
      </c>
      <c r="L52" s="345">
        <f t="shared" si="44"/>
        <v>74.69600000000001</v>
      </c>
      <c r="M52" s="348">
        <f t="shared" si="45"/>
        <v>0.0014078091302121485</v>
      </c>
      <c r="N52" s="347">
        <v>106.048</v>
      </c>
      <c r="O52" s="345">
        <v>3.2400000000000007</v>
      </c>
      <c r="P52" s="345">
        <f t="shared" si="46"/>
        <v>109.288</v>
      </c>
      <c r="Q52" s="349">
        <f t="shared" si="47"/>
        <v>-0.3165214845179707</v>
      </c>
    </row>
    <row r="53" spans="1:17" s="34" customFormat="1" ht="18" customHeight="1">
      <c r="A53" s="343" t="s">
        <v>296</v>
      </c>
      <c r="B53" s="344">
        <v>23.1</v>
      </c>
      <c r="C53" s="345">
        <v>0.105</v>
      </c>
      <c r="D53" s="345">
        <f t="shared" si="40"/>
        <v>23.205000000000002</v>
      </c>
      <c r="E53" s="346">
        <f t="shared" si="41"/>
        <v>0.0017402314744091477</v>
      </c>
      <c r="F53" s="347">
        <v>23.21</v>
      </c>
      <c r="G53" s="345"/>
      <c r="H53" s="345">
        <f t="shared" si="42"/>
        <v>23.21</v>
      </c>
      <c r="I53" s="348">
        <f t="shared" si="43"/>
        <v>-0.00021542438604049696</v>
      </c>
      <c r="J53" s="347">
        <v>86.00500000000001</v>
      </c>
      <c r="K53" s="345">
        <v>1.1130000000000002</v>
      </c>
      <c r="L53" s="345">
        <f t="shared" si="44"/>
        <v>87.11800000000001</v>
      </c>
      <c r="M53" s="348">
        <f t="shared" si="45"/>
        <v>0.0016419288289308924</v>
      </c>
      <c r="N53" s="347">
        <v>84.65</v>
      </c>
      <c r="O53" s="345">
        <v>3.025</v>
      </c>
      <c r="P53" s="345">
        <f t="shared" si="46"/>
        <v>87.67500000000001</v>
      </c>
      <c r="Q53" s="349">
        <f t="shared" si="47"/>
        <v>-0.006353008269175953</v>
      </c>
    </row>
    <row r="54" spans="1:17" s="34" customFormat="1" ht="18" customHeight="1">
      <c r="A54" s="343" t="s">
        <v>297</v>
      </c>
      <c r="B54" s="344">
        <v>21.345</v>
      </c>
      <c r="C54" s="345">
        <v>0</v>
      </c>
      <c r="D54" s="345">
        <f t="shared" si="40"/>
        <v>21.345</v>
      </c>
      <c r="E54" s="346">
        <f t="shared" si="41"/>
        <v>0.0016007429787228292</v>
      </c>
      <c r="F54" s="347">
        <v>20.642</v>
      </c>
      <c r="G54" s="345"/>
      <c r="H54" s="345">
        <f t="shared" si="42"/>
        <v>20.642</v>
      </c>
      <c r="I54" s="348">
        <f t="shared" si="43"/>
        <v>0.034056777444046116</v>
      </c>
      <c r="J54" s="347">
        <v>21.345</v>
      </c>
      <c r="K54" s="345">
        <v>0.05</v>
      </c>
      <c r="L54" s="345">
        <f t="shared" si="44"/>
        <v>21.395</v>
      </c>
      <c r="M54" s="348">
        <f t="shared" si="45"/>
        <v>0.00040323546563254944</v>
      </c>
      <c r="N54" s="347">
        <v>40.977999999999994</v>
      </c>
      <c r="O54" s="345"/>
      <c r="P54" s="345">
        <f t="shared" si="46"/>
        <v>40.977999999999994</v>
      </c>
      <c r="Q54" s="349">
        <f t="shared" si="47"/>
        <v>-0.4778905754307189</v>
      </c>
    </row>
    <row r="55" spans="1:17" s="34" customFormat="1" ht="18" customHeight="1">
      <c r="A55" s="343" t="s">
        <v>298</v>
      </c>
      <c r="B55" s="344">
        <v>9.11</v>
      </c>
      <c r="C55" s="345">
        <v>11.7</v>
      </c>
      <c r="D55" s="345">
        <f t="shared" si="40"/>
        <v>20.81</v>
      </c>
      <c r="E55" s="346">
        <f t="shared" si="41"/>
        <v>0.0015606212877592913</v>
      </c>
      <c r="F55" s="347">
        <v>18.61</v>
      </c>
      <c r="G55" s="345">
        <v>8.584999999999999</v>
      </c>
      <c r="H55" s="345">
        <f t="shared" si="42"/>
        <v>27.195</v>
      </c>
      <c r="I55" s="348">
        <f t="shared" si="43"/>
        <v>-0.23478580621437772</v>
      </c>
      <c r="J55" s="347">
        <v>27.990000000000002</v>
      </c>
      <c r="K55" s="345">
        <v>53.92699999999999</v>
      </c>
      <c r="L55" s="345">
        <f t="shared" si="44"/>
        <v>81.917</v>
      </c>
      <c r="M55" s="348">
        <f t="shared" si="45"/>
        <v>0.001543904633709818</v>
      </c>
      <c r="N55" s="347">
        <v>62.849000000000004</v>
      </c>
      <c r="O55" s="345">
        <v>33.681999999999995</v>
      </c>
      <c r="P55" s="345">
        <f t="shared" si="46"/>
        <v>96.531</v>
      </c>
      <c r="Q55" s="349">
        <f t="shared" si="47"/>
        <v>-0.15139178087868155</v>
      </c>
    </row>
    <row r="56" spans="1:17" s="34" customFormat="1" ht="18" customHeight="1">
      <c r="A56" s="343" t="s">
        <v>299</v>
      </c>
      <c r="B56" s="344">
        <v>16.79</v>
      </c>
      <c r="C56" s="345">
        <v>2.81</v>
      </c>
      <c r="D56" s="345">
        <f t="shared" si="40"/>
        <v>19.599999999999998</v>
      </c>
      <c r="E56" s="346">
        <f t="shared" si="41"/>
        <v>0.0014698787717482994</v>
      </c>
      <c r="F56" s="347">
        <v>9.23</v>
      </c>
      <c r="G56" s="345">
        <v>16.77</v>
      </c>
      <c r="H56" s="345">
        <f t="shared" si="42"/>
        <v>26</v>
      </c>
      <c r="I56" s="348">
        <f t="shared" si="43"/>
        <v>-0.24615384615384628</v>
      </c>
      <c r="J56" s="347">
        <v>52.575</v>
      </c>
      <c r="K56" s="345">
        <v>12.456000000000001</v>
      </c>
      <c r="L56" s="345">
        <f t="shared" si="44"/>
        <v>65.031</v>
      </c>
      <c r="M56" s="348">
        <f t="shared" si="45"/>
        <v>0.001225651113136262</v>
      </c>
      <c r="N56" s="347">
        <v>37.586</v>
      </c>
      <c r="O56" s="345">
        <v>32.245</v>
      </c>
      <c r="P56" s="345">
        <f t="shared" si="46"/>
        <v>69.83099999999999</v>
      </c>
      <c r="Q56" s="349">
        <f t="shared" si="47"/>
        <v>-0.06873738024659515</v>
      </c>
    </row>
    <row r="57" spans="1:17" s="34" customFormat="1" ht="18" customHeight="1">
      <c r="A57" s="343" t="s">
        <v>300</v>
      </c>
      <c r="B57" s="344">
        <v>0</v>
      </c>
      <c r="C57" s="345">
        <v>19.415</v>
      </c>
      <c r="D57" s="345">
        <f t="shared" si="40"/>
        <v>19.415</v>
      </c>
      <c r="E57" s="346">
        <f t="shared" si="41"/>
        <v>0.0014560049159945529</v>
      </c>
      <c r="F57" s="347">
        <v>21.2</v>
      </c>
      <c r="G57" s="345">
        <v>20.907</v>
      </c>
      <c r="H57" s="345">
        <f t="shared" si="42"/>
        <v>42.107</v>
      </c>
      <c r="I57" s="348">
        <f t="shared" si="43"/>
        <v>-0.5389127698482438</v>
      </c>
      <c r="J57" s="347">
        <v>8.290000000000001</v>
      </c>
      <c r="K57" s="345">
        <v>89.62800000000004</v>
      </c>
      <c r="L57" s="345">
        <f t="shared" si="44"/>
        <v>97.91800000000005</v>
      </c>
      <c r="M57" s="348">
        <f t="shared" si="45"/>
        <v>0.0018454783979344705</v>
      </c>
      <c r="N57" s="347">
        <v>77.775</v>
      </c>
      <c r="O57" s="345">
        <v>86.343</v>
      </c>
      <c r="P57" s="345">
        <f t="shared" si="46"/>
        <v>164.118</v>
      </c>
      <c r="Q57" s="349">
        <f t="shared" si="47"/>
        <v>-0.40336830816851255</v>
      </c>
    </row>
    <row r="58" spans="1:17" s="34" customFormat="1" ht="18" customHeight="1">
      <c r="A58" s="343" t="s">
        <v>301</v>
      </c>
      <c r="B58" s="344">
        <v>19.282999999999998</v>
      </c>
      <c r="C58" s="345">
        <v>0</v>
      </c>
      <c r="D58" s="345">
        <f>C58+B58</f>
        <v>19.282999999999998</v>
      </c>
      <c r="E58" s="346">
        <f>D58/$D$8</f>
        <v>0.0014461057324297172</v>
      </c>
      <c r="F58" s="347">
        <v>0.799</v>
      </c>
      <c r="G58" s="345"/>
      <c r="H58" s="345">
        <f>G58+F58</f>
        <v>0.799</v>
      </c>
      <c r="I58" s="348">
        <f>(D58/H58-1)</f>
        <v>23.13391739674593</v>
      </c>
      <c r="J58" s="347">
        <v>122.932</v>
      </c>
      <c r="K58" s="345"/>
      <c r="L58" s="345">
        <f>K58+J58</f>
        <v>122.932</v>
      </c>
      <c r="M58" s="348">
        <f>(L58/$L$8)</f>
        <v>0.0023169218163655325</v>
      </c>
      <c r="N58" s="347">
        <v>22.377</v>
      </c>
      <c r="O58" s="345">
        <v>21.028</v>
      </c>
      <c r="P58" s="345">
        <f>O58+N58</f>
        <v>43.405</v>
      </c>
      <c r="Q58" s="349">
        <f>(L58/P58-1)</f>
        <v>1.832208270936528</v>
      </c>
    </row>
    <row r="59" spans="1:17" s="34" customFormat="1" ht="18" customHeight="1" thickBot="1">
      <c r="A59" s="350" t="s">
        <v>282</v>
      </c>
      <c r="B59" s="351">
        <v>233.99400000000003</v>
      </c>
      <c r="C59" s="352">
        <v>323.15499999999986</v>
      </c>
      <c r="D59" s="352">
        <f>C59+B59</f>
        <v>557.1489999999999</v>
      </c>
      <c r="E59" s="353">
        <f>D59/$D$8</f>
        <v>0.04178272896942822</v>
      </c>
      <c r="F59" s="354">
        <v>296.9450000000001</v>
      </c>
      <c r="G59" s="352">
        <v>429.4319999999998</v>
      </c>
      <c r="H59" s="352">
        <f>G59+F59</f>
        <v>726.377</v>
      </c>
      <c r="I59" s="355">
        <f>(D59/H59-1)</f>
        <v>-0.2329754383742878</v>
      </c>
      <c r="J59" s="354">
        <v>1255.3519999999996</v>
      </c>
      <c r="K59" s="352">
        <v>1409.9400000000003</v>
      </c>
      <c r="L59" s="352">
        <f>K59+J59</f>
        <v>2665.292</v>
      </c>
      <c r="M59" s="355">
        <f>(L59/$L$8)</f>
        <v>0.050233244247100205</v>
      </c>
      <c r="N59" s="354">
        <v>1398.6149999999996</v>
      </c>
      <c r="O59" s="352">
        <v>1606.224999999999</v>
      </c>
      <c r="P59" s="352">
        <f>O59+N59</f>
        <v>3004.8399999999983</v>
      </c>
      <c r="Q59" s="356">
        <f>(L59/P59-1)</f>
        <v>-0.11300035942013509</v>
      </c>
    </row>
    <row r="60" ht="9.75" customHeight="1" thickTop="1">
      <c r="A60" s="22"/>
    </row>
    <row r="61" ht="13.5" customHeight="1">
      <c r="A61" s="22" t="s">
        <v>37</v>
      </c>
    </row>
    <row r="62" ht="14.25">
      <c r="A62" s="12" t="s">
        <v>143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</mergeCells>
  <conditionalFormatting sqref="Q60:Q65536 I60:I65536 I3 Q3">
    <cfRule type="cellIs" priority="4" dxfId="99" operator="lessThan" stopIfTrue="1">
      <formula>0</formula>
    </cfRule>
  </conditionalFormatting>
  <conditionalFormatting sqref="I8:I59 Q8:Q59">
    <cfRule type="cellIs" priority="5" dxfId="99" operator="lessThan">
      <formula>0</formula>
    </cfRule>
    <cfRule type="cellIs" priority="6" dxfId="101" operator="greaterThanOrEqual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34"/>
  <sheetViews>
    <sheetView showGridLines="0" zoomScale="80" zoomScaleNormal="80" zoomScalePageLayoutView="0" workbookViewId="0" topLeftCell="A1">
      <selection activeCell="A132" sqref="A132:IV132"/>
    </sheetView>
  </sheetViews>
  <sheetFormatPr defaultColWidth="8.00390625" defaultRowHeight="15"/>
  <cols>
    <col min="1" max="1" width="41.57421875" style="23" customWidth="1"/>
    <col min="2" max="2" width="9.00390625" style="23" customWidth="1"/>
    <col min="3" max="3" width="10.7109375" style="23" customWidth="1"/>
    <col min="4" max="4" width="9.7109375" style="23" customWidth="1"/>
    <col min="5" max="5" width="10.140625" style="23" customWidth="1"/>
    <col min="6" max="6" width="12.28125" style="23" customWidth="1"/>
    <col min="7" max="7" width="9.421875" style="23" bestFit="1" customWidth="1"/>
    <col min="8" max="8" width="9.28125" style="23" bestFit="1" customWidth="1"/>
    <col min="9" max="9" width="10.7109375" style="23" bestFit="1" customWidth="1"/>
    <col min="10" max="10" width="8.57421875" style="23" customWidth="1"/>
    <col min="11" max="11" width="10.421875" style="23" customWidth="1"/>
    <col min="12" max="12" width="12.8515625" style="23" customWidth="1"/>
    <col min="13" max="13" width="11.140625" style="23" customWidth="1"/>
    <col min="14" max="15" width="11.140625" style="23" bestFit="1" customWidth="1"/>
    <col min="16" max="16" width="8.57421875" style="23" customWidth="1"/>
    <col min="17" max="17" width="10.28125" style="23" customWidth="1"/>
    <col min="18" max="18" width="11.140625" style="23" bestFit="1" customWidth="1"/>
    <col min="19" max="19" width="9.421875" style="23" bestFit="1" customWidth="1"/>
    <col min="20" max="21" width="11.140625" style="23" bestFit="1" customWidth="1"/>
    <col min="22" max="22" width="8.28125" style="23" customWidth="1"/>
    <col min="23" max="23" width="10.28125" style="23" customWidth="1"/>
    <col min="24" max="24" width="11.14062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55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17.25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49" customFormat="1" ht="15.75" customHeight="1" thickBot="1" thickTop="1">
      <c r="A5" s="641" t="s">
        <v>54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26" customFormat="1" ht="26.25" customHeight="1">
      <c r="A6" s="642"/>
      <c r="B6" s="680" t="s">
        <v>154</v>
      </c>
      <c r="C6" s="681"/>
      <c r="D6" s="681"/>
      <c r="E6" s="681"/>
      <c r="F6" s="681"/>
      <c r="G6" s="685" t="s">
        <v>31</v>
      </c>
      <c r="H6" s="680" t="s">
        <v>157</v>
      </c>
      <c r="I6" s="681"/>
      <c r="J6" s="681"/>
      <c r="K6" s="681"/>
      <c r="L6" s="681"/>
      <c r="M6" s="682" t="s">
        <v>30</v>
      </c>
      <c r="N6" s="680" t="s">
        <v>155</v>
      </c>
      <c r="O6" s="681"/>
      <c r="P6" s="681"/>
      <c r="Q6" s="681"/>
      <c r="R6" s="681"/>
      <c r="S6" s="685" t="s">
        <v>31</v>
      </c>
      <c r="T6" s="680" t="s">
        <v>156</v>
      </c>
      <c r="U6" s="681"/>
      <c r="V6" s="681"/>
      <c r="W6" s="681"/>
      <c r="X6" s="681"/>
      <c r="Y6" s="698" t="s">
        <v>30</v>
      </c>
    </row>
    <row r="7" spans="1:25" s="26" customFormat="1" ht="26.25" customHeight="1">
      <c r="A7" s="643"/>
      <c r="B7" s="703" t="s">
        <v>20</v>
      </c>
      <c r="C7" s="702"/>
      <c r="D7" s="701" t="s">
        <v>19</v>
      </c>
      <c r="E7" s="702"/>
      <c r="F7" s="693" t="s">
        <v>15</v>
      </c>
      <c r="G7" s="686"/>
      <c r="H7" s="703" t="s">
        <v>20</v>
      </c>
      <c r="I7" s="702"/>
      <c r="J7" s="701" t="s">
        <v>19</v>
      </c>
      <c r="K7" s="702"/>
      <c r="L7" s="693" t="s">
        <v>15</v>
      </c>
      <c r="M7" s="683"/>
      <c r="N7" s="703" t="s">
        <v>20</v>
      </c>
      <c r="O7" s="702"/>
      <c r="P7" s="701" t="s">
        <v>19</v>
      </c>
      <c r="Q7" s="702"/>
      <c r="R7" s="693" t="s">
        <v>15</v>
      </c>
      <c r="S7" s="686"/>
      <c r="T7" s="703" t="s">
        <v>20</v>
      </c>
      <c r="U7" s="702"/>
      <c r="V7" s="701" t="s">
        <v>19</v>
      </c>
      <c r="W7" s="702"/>
      <c r="X7" s="693" t="s">
        <v>15</v>
      </c>
      <c r="Y7" s="699"/>
    </row>
    <row r="8" spans="1:25" s="45" customFormat="1" ht="21" customHeight="1" thickBot="1">
      <c r="A8" s="644"/>
      <c r="B8" s="48" t="s">
        <v>17</v>
      </c>
      <c r="C8" s="46" t="s">
        <v>16</v>
      </c>
      <c r="D8" s="47" t="s">
        <v>17</v>
      </c>
      <c r="E8" s="46" t="s">
        <v>16</v>
      </c>
      <c r="F8" s="694"/>
      <c r="G8" s="687"/>
      <c r="H8" s="48" t="s">
        <v>17</v>
      </c>
      <c r="I8" s="46" t="s">
        <v>16</v>
      </c>
      <c r="J8" s="47" t="s">
        <v>17</v>
      </c>
      <c r="K8" s="46" t="s">
        <v>16</v>
      </c>
      <c r="L8" s="694"/>
      <c r="M8" s="684"/>
      <c r="N8" s="48" t="s">
        <v>17</v>
      </c>
      <c r="O8" s="46" t="s">
        <v>16</v>
      </c>
      <c r="P8" s="47" t="s">
        <v>17</v>
      </c>
      <c r="Q8" s="46" t="s">
        <v>16</v>
      </c>
      <c r="R8" s="694"/>
      <c r="S8" s="687"/>
      <c r="T8" s="48" t="s">
        <v>17</v>
      </c>
      <c r="U8" s="46" t="s">
        <v>16</v>
      </c>
      <c r="V8" s="47" t="s">
        <v>17</v>
      </c>
      <c r="W8" s="46" t="s">
        <v>16</v>
      </c>
      <c r="X8" s="694"/>
      <c r="Y8" s="700"/>
    </row>
    <row r="9" spans="1:25" s="525" customFormat="1" ht="18" customHeight="1" thickBot="1" thickTop="1">
      <c r="A9" s="541" t="s">
        <v>22</v>
      </c>
      <c r="B9" s="542">
        <f>B10+B46+B75+B94+B126+B132</f>
        <v>577862</v>
      </c>
      <c r="C9" s="543">
        <f>C10+C46+C75+C94+C126+C132</f>
        <v>549360</v>
      </c>
      <c r="D9" s="544">
        <f>D10+D46+D75+D94+D126+D132</f>
        <v>2049</v>
      </c>
      <c r="E9" s="543">
        <f>E10+E46+E75+E94+E126+E132</f>
        <v>1973</v>
      </c>
      <c r="F9" s="544">
        <f>SUM(B9:E9)</f>
        <v>1131244</v>
      </c>
      <c r="G9" s="545">
        <f>F9/$F$9</f>
        <v>1</v>
      </c>
      <c r="H9" s="542">
        <f>H10+H46+H75+H94+H126+H132</f>
        <v>536373</v>
      </c>
      <c r="I9" s="543">
        <f>I10+I46+I75+I94+I126+I132</f>
        <v>516395</v>
      </c>
      <c r="J9" s="544">
        <f>J10+J46+J75+J94+J126+J132</f>
        <v>4038</v>
      </c>
      <c r="K9" s="543">
        <f>K10+K46+K75+K94+K126+K132</f>
        <v>5221</v>
      </c>
      <c r="L9" s="544">
        <f>SUM(H9:K9)</f>
        <v>1062027</v>
      </c>
      <c r="M9" s="546">
        <f aca="true" t="shared" si="0" ref="M9:M72">IF(ISERROR(F9/L9-1),"         /0",(F9/L9-1))</f>
        <v>0.06517442588559419</v>
      </c>
      <c r="N9" s="542">
        <f>N10+N46+N75+N94+N126+N132</f>
        <v>2341189</v>
      </c>
      <c r="O9" s="543">
        <f>O10+O46+O75+O94+O126+O132</f>
        <v>2272339</v>
      </c>
      <c r="P9" s="544">
        <f>P10+P46+P75+P94+P126+P132</f>
        <v>17833</v>
      </c>
      <c r="Q9" s="543">
        <f>Q10+Q46+Q75+Q94+Q126+Q132</f>
        <v>17276</v>
      </c>
      <c r="R9" s="544">
        <f>SUM(N9:Q9)</f>
        <v>4648637</v>
      </c>
      <c r="S9" s="545">
        <f>R9/$R$9</f>
        <v>1</v>
      </c>
      <c r="T9" s="542">
        <f>T10+T46+T75+T94+T126+T132</f>
        <v>2170496</v>
      </c>
      <c r="U9" s="543">
        <f>U10+U46+U75+U94+U126+U132</f>
        <v>2081700</v>
      </c>
      <c r="V9" s="544">
        <f>V10+V46+V75+V94+V126+V132</f>
        <v>26112</v>
      </c>
      <c r="W9" s="543">
        <f>W10+W46+W75+W94+W126+W132</f>
        <v>27373</v>
      </c>
      <c r="X9" s="544">
        <f>SUM(T9:W9)</f>
        <v>4305681</v>
      </c>
      <c r="Y9" s="547">
        <f>IF(ISERROR(R9/X9-1),"         /0",(R9/X9-1))</f>
        <v>0.07965197607532937</v>
      </c>
    </row>
    <row r="10" spans="1:25" s="417" customFormat="1" ht="19.5" customHeight="1">
      <c r="A10" s="410" t="s">
        <v>53</v>
      </c>
      <c r="B10" s="411">
        <f>SUM(B11:B45)</f>
        <v>172550</v>
      </c>
      <c r="C10" s="412">
        <f>SUM(C11:C45)</f>
        <v>158859</v>
      </c>
      <c r="D10" s="413">
        <f>SUM(D11:D45)</f>
        <v>250</v>
      </c>
      <c r="E10" s="412">
        <f>SUM(E11:E45)</f>
        <v>437</v>
      </c>
      <c r="F10" s="413">
        <f>SUM(B10:E10)</f>
        <v>332096</v>
      </c>
      <c r="G10" s="414">
        <f>F10/$F$9</f>
        <v>0.2935670819027548</v>
      </c>
      <c r="H10" s="411">
        <f>SUM(H11:H45)</f>
        <v>145502</v>
      </c>
      <c r="I10" s="412">
        <f>SUM(I11:I45)</f>
        <v>139117</v>
      </c>
      <c r="J10" s="413">
        <f>SUM(J11:J45)</f>
        <v>440</v>
      </c>
      <c r="K10" s="412">
        <f>SUM(K11:K45)</f>
        <v>1268</v>
      </c>
      <c r="L10" s="413">
        <f>SUM(H10:K10)</f>
        <v>286327</v>
      </c>
      <c r="M10" s="415">
        <f t="shared" si="0"/>
        <v>0.1598487044532999</v>
      </c>
      <c r="N10" s="411">
        <f>SUM(N11:N45)</f>
        <v>689300</v>
      </c>
      <c r="O10" s="412">
        <f>SUM(O11:O45)</f>
        <v>682636</v>
      </c>
      <c r="P10" s="413">
        <f>SUM(P11:P45)</f>
        <v>2940</v>
      </c>
      <c r="Q10" s="412">
        <f>SUM(Q11:Q45)</f>
        <v>2628</v>
      </c>
      <c r="R10" s="413">
        <f>SUM(N10:Q10)</f>
        <v>1377504</v>
      </c>
      <c r="S10" s="414">
        <f>R10/$R$9</f>
        <v>0.29632427741723005</v>
      </c>
      <c r="T10" s="411">
        <f>SUM(T11:T45)</f>
        <v>597164</v>
      </c>
      <c r="U10" s="412">
        <f>SUM(U11:U45)</f>
        <v>576327</v>
      </c>
      <c r="V10" s="413">
        <f>SUM(V11:V45)</f>
        <v>1854</v>
      </c>
      <c r="W10" s="412">
        <f>SUM(W11:W45)</f>
        <v>2680</v>
      </c>
      <c r="X10" s="413">
        <f>SUM(T10:W10)</f>
        <v>1178025</v>
      </c>
      <c r="Y10" s="416">
        <f>IF(ISERROR(R10/X10-1),"         /0",(R10/X10-1))</f>
        <v>0.1693334182211752</v>
      </c>
    </row>
    <row r="11" spans="1:25" ht="19.5" customHeight="1">
      <c r="A11" s="357" t="s">
        <v>302</v>
      </c>
      <c r="B11" s="358">
        <v>21188</v>
      </c>
      <c r="C11" s="359">
        <v>21017</v>
      </c>
      <c r="D11" s="360">
        <v>11</v>
      </c>
      <c r="E11" s="359">
        <v>0</v>
      </c>
      <c r="F11" s="360">
        <f>SUM(B11:E11)</f>
        <v>42216</v>
      </c>
      <c r="G11" s="361">
        <f>F11/$F$9</f>
        <v>0.03731820898055592</v>
      </c>
      <c r="H11" s="358">
        <v>18027</v>
      </c>
      <c r="I11" s="359">
        <v>19259</v>
      </c>
      <c r="J11" s="360">
        <v>8</v>
      </c>
      <c r="K11" s="359">
        <v>265</v>
      </c>
      <c r="L11" s="360">
        <f>SUM(H11:K11)</f>
        <v>37559</v>
      </c>
      <c r="M11" s="362">
        <f t="shared" si="0"/>
        <v>0.12399158657046239</v>
      </c>
      <c r="N11" s="358">
        <v>82883</v>
      </c>
      <c r="O11" s="359">
        <v>91403</v>
      </c>
      <c r="P11" s="360">
        <v>57</v>
      </c>
      <c r="Q11" s="359">
        <v>60</v>
      </c>
      <c r="R11" s="360">
        <f>SUM(N11:Q11)</f>
        <v>174403</v>
      </c>
      <c r="S11" s="361">
        <f>R11/$R$9</f>
        <v>0.03751701842927292</v>
      </c>
      <c r="T11" s="358">
        <v>80254</v>
      </c>
      <c r="U11" s="359">
        <v>82916</v>
      </c>
      <c r="V11" s="360">
        <v>218</v>
      </c>
      <c r="W11" s="359">
        <v>547</v>
      </c>
      <c r="X11" s="360">
        <f>SUM(T11:W11)</f>
        <v>163935</v>
      </c>
      <c r="Y11" s="363">
        <f>IF(ISERROR(R11/X11-1),"         /0",(R11/X11-1))</f>
        <v>0.06385457650898219</v>
      </c>
    </row>
    <row r="12" spans="1:25" ht="19.5" customHeight="1">
      <c r="A12" s="364" t="s">
        <v>303</v>
      </c>
      <c r="B12" s="365">
        <v>12414</v>
      </c>
      <c r="C12" s="366">
        <v>9320</v>
      </c>
      <c r="D12" s="367">
        <v>0</v>
      </c>
      <c r="E12" s="366">
        <v>0</v>
      </c>
      <c r="F12" s="367">
        <f aca="true" t="shared" si="1" ref="F12:F34">SUM(B12:E12)</f>
        <v>21734</v>
      </c>
      <c r="G12" s="368">
        <f aca="true" t="shared" si="2" ref="G12:G34">F12/$F$9</f>
        <v>0.019212477591041367</v>
      </c>
      <c r="H12" s="365">
        <v>11187</v>
      </c>
      <c r="I12" s="366">
        <v>11016</v>
      </c>
      <c r="J12" s="367">
        <v>0</v>
      </c>
      <c r="K12" s="366">
        <v>2</v>
      </c>
      <c r="L12" s="367">
        <f aca="true" t="shared" si="3" ref="L12:L34">SUM(H12:K12)</f>
        <v>22205</v>
      </c>
      <c r="M12" s="369">
        <f aca="true" t="shared" si="4" ref="M12:M34">IF(ISERROR(F12/L12-1),"         /0",(F12/L12-1))</f>
        <v>-0.021211438865120447</v>
      </c>
      <c r="N12" s="365">
        <v>49307</v>
      </c>
      <c r="O12" s="366">
        <v>38481</v>
      </c>
      <c r="P12" s="367">
        <v>0</v>
      </c>
      <c r="Q12" s="366">
        <v>4</v>
      </c>
      <c r="R12" s="367">
        <f aca="true" t="shared" si="5" ref="R12:R34">SUM(N12:Q12)</f>
        <v>87792</v>
      </c>
      <c r="S12" s="368">
        <f aca="true" t="shared" si="6" ref="S12:S34">R12/$R$9</f>
        <v>0.018885535695731887</v>
      </c>
      <c r="T12" s="365">
        <v>45779</v>
      </c>
      <c r="U12" s="366">
        <v>37427</v>
      </c>
      <c r="V12" s="367">
        <v>1</v>
      </c>
      <c r="W12" s="366">
        <v>2</v>
      </c>
      <c r="X12" s="367">
        <f aca="true" t="shared" si="7" ref="X12:X34">SUM(T12:W12)</f>
        <v>83209</v>
      </c>
      <c r="Y12" s="370">
        <f aca="true" t="shared" si="8" ref="Y12:Y34">IF(ISERROR(R12/X12-1),"         /0",(R12/X12-1))</f>
        <v>0.055078176639546284</v>
      </c>
    </row>
    <row r="13" spans="1:25" ht="19.5" customHeight="1">
      <c r="A13" s="364" t="s">
        <v>304</v>
      </c>
      <c r="B13" s="365">
        <v>8209</v>
      </c>
      <c r="C13" s="366">
        <v>11341</v>
      </c>
      <c r="D13" s="367">
        <v>43</v>
      </c>
      <c r="E13" s="366">
        <v>98</v>
      </c>
      <c r="F13" s="367">
        <f t="shared" si="1"/>
        <v>19691</v>
      </c>
      <c r="G13" s="368">
        <f t="shared" si="2"/>
        <v>0.017406501161553123</v>
      </c>
      <c r="H13" s="365">
        <v>7313</v>
      </c>
      <c r="I13" s="366">
        <v>7911</v>
      </c>
      <c r="J13" s="367">
        <v>337</v>
      </c>
      <c r="K13" s="366">
        <v>136</v>
      </c>
      <c r="L13" s="367">
        <f t="shared" si="3"/>
        <v>15697</v>
      </c>
      <c r="M13" s="369">
        <f t="shared" si="4"/>
        <v>0.2544435242403007</v>
      </c>
      <c r="N13" s="365">
        <v>28710</v>
      </c>
      <c r="O13" s="366">
        <v>41921</v>
      </c>
      <c r="P13" s="367">
        <v>701</v>
      </c>
      <c r="Q13" s="366">
        <v>300</v>
      </c>
      <c r="R13" s="367">
        <f t="shared" si="5"/>
        <v>71632</v>
      </c>
      <c r="S13" s="368">
        <f t="shared" si="6"/>
        <v>0.01540924791503402</v>
      </c>
      <c r="T13" s="365">
        <v>30926</v>
      </c>
      <c r="U13" s="366">
        <v>27450</v>
      </c>
      <c r="V13" s="367">
        <v>978</v>
      </c>
      <c r="W13" s="366">
        <v>690</v>
      </c>
      <c r="X13" s="367">
        <f t="shared" si="7"/>
        <v>60044</v>
      </c>
      <c r="Y13" s="370">
        <f t="shared" si="8"/>
        <v>0.19299180600892685</v>
      </c>
    </row>
    <row r="14" spans="1:25" ht="19.5" customHeight="1">
      <c r="A14" s="364" t="s">
        <v>305</v>
      </c>
      <c r="B14" s="365">
        <v>9742</v>
      </c>
      <c r="C14" s="366">
        <v>8663</v>
      </c>
      <c r="D14" s="367">
        <v>0</v>
      </c>
      <c r="E14" s="366">
        <v>0</v>
      </c>
      <c r="F14" s="367">
        <f t="shared" si="1"/>
        <v>18405</v>
      </c>
      <c r="G14" s="368">
        <f t="shared" si="2"/>
        <v>0.016269699551997623</v>
      </c>
      <c r="H14" s="365">
        <v>9388</v>
      </c>
      <c r="I14" s="366">
        <v>9378</v>
      </c>
      <c r="J14" s="367"/>
      <c r="K14" s="366">
        <v>169</v>
      </c>
      <c r="L14" s="367">
        <f t="shared" si="3"/>
        <v>18935</v>
      </c>
      <c r="M14" s="369">
        <f t="shared" si="4"/>
        <v>-0.02799049379456031</v>
      </c>
      <c r="N14" s="365">
        <v>35396</v>
      </c>
      <c r="O14" s="366">
        <v>36981</v>
      </c>
      <c r="P14" s="367">
        <v>0</v>
      </c>
      <c r="Q14" s="366">
        <v>107</v>
      </c>
      <c r="R14" s="367">
        <f t="shared" si="5"/>
        <v>72484</v>
      </c>
      <c r="S14" s="368">
        <f t="shared" si="6"/>
        <v>0.015592527444065862</v>
      </c>
      <c r="T14" s="365">
        <v>37554</v>
      </c>
      <c r="U14" s="366">
        <v>38722</v>
      </c>
      <c r="V14" s="367">
        <v>67</v>
      </c>
      <c r="W14" s="366">
        <v>179</v>
      </c>
      <c r="X14" s="367">
        <f t="shared" si="7"/>
        <v>76522</v>
      </c>
      <c r="Y14" s="370">
        <f t="shared" si="8"/>
        <v>-0.05276913828702856</v>
      </c>
    </row>
    <row r="15" spans="1:25" ht="19.5" customHeight="1">
      <c r="A15" s="364" t="s">
        <v>306</v>
      </c>
      <c r="B15" s="365">
        <v>9190</v>
      </c>
      <c r="C15" s="366">
        <v>7841</v>
      </c>
      <c r="D15" s="367">
        <v>0</v>
      </c>
      <c r="E15" s="366">
        <v>35</v>
      </c>
      <c r="F15" s="367">
        <f t="shared" si="1"/>
        <v>17066</v>
      </c>
      <c r="G15" s="368">
        <f t="shared" si="2"/>
        <v>0.015086046865220942</v>
      </c>
      <c r="H15" s="365">
        <v>5440</v>
      </c>
      <c r="I15" s="366">
        <v>6411</v>
      </c>
      <c r="J15" s="367"/>
      <c r="K15" s="366"/>
      <c r="L15" s="367">
        <f t="shared" si="3"/>
        <v>11851</v>
      </c>
      <c r="M15" s="369">
        <f t="shared" si="4"/>
        <v>0.44004725339633777</v>
      </c>
      <c r="N15" s="365">
        <v>31691</v>
      </c>
      <c r="O15" s="366">
        <v>32891</v>
      </c>
      <c r="P15" s="367">
        <v>1</v>
      </c>
      <c r="Q15" s="366">
        <v>35</v>
      </c>
      <c r="R15" s="367">
        <f t="shared" si="5"/>
        <v>64618</v>
      </c>
      <c r="S15" s="368">
        <f t="shared" si="6"/>
        <v>0.013900418552793002</v>
      </c>
      <c r="T15" s="365">
        <v>22688</v>
      </c>
      <c r="U15" s="366">
        <v>25847</v>
      </c>
      <c r="V15" s="367">
        <v>94</v>
      </c>
      <c r="W15" s="366">
        <v>0</v>
      </c>
      <c r="X15" s="367">
        <f t="shared" si="7"/>
        <v>48629</v>
      </c>
      <c r="Y15" s="370">
        <f t="shared" si="8"/>
        <v>0.32879557465709763</v>
      </c>
    </row>
    <row r="16" spans="1:25" ht="19.5" customHeight="1">
      <c r="A16" s="364" t="s">
        <v>307</v>
      </c>
      <c r="B16" s="365">
        <v>8110</v>
      </c>
      <c r="C16" s="366">
        <v>7378</v>
      </c>
      <c r="D16" s="367">
        <v>0</v>
      </c>
      <c r="E16" s="366">
        <v>0</v>
      </c>
      <c r="F16" s="367">
        <f t="shared" si="1"/>
        <v>15488</v>
      </c>
      <c r="G16" s="368">
        <f t="shared" si="2"/>
        <v>0.013691122339654398</v>
      </c>
      <c r="H16" s="365">
        <v>7346</v>
      </c>
      <c r="I16" s="366">
        <v>6915</v>
      </c>
      <c r="J16" s="367"/>
      <c r="K16" s="366"/>
      <c r="L16" s="367">
        <f t="shared" si="3"/>
        <v>14261</v>
      </c>
      <c r="M16" s="369">
        <f t="shared" si="4"/>
        <v>0.0860388472056659</v>
      </c>
      <c r="N16" s="365">
        <v>27722</v>
      </c>
      <c r="O16" s="366">
        <v>31445</v>
      </c>
      <c r="P16" s="367">
        <v>0</v>
      </c>
      <c r="Q16" s="366"/>
      <c r="R16" s="367">
        <f t="shared" si="5"/>
        <v>59167</v>
      </c>
      <c r="S16" s="368">
        <f t="shared" si="6"/>
        <v>0.012727816777261808</v>
      </c>
      <c r="T16" s="365">
        <v>27413</v>
      </c>
      <c r="U16" s="366">
        <v>29357</v>
      </c>
      <c r="V16" s="367"/>
      <c r="W16" s="366">
        <v>0</v>
      </c>
      <c r="X16" s="367">
        <f t="shared" si="7"/>
        <v>56770</v>
      </c>
      <c r="Y16" s="370">
        <f t="shared" si="8"/>
        <v>0.04222300510833188</v>
      </c>
    </row>
    <row r="17" spans="1:25" ht="19.5" customHeight="1">
      <c r="A17" s="364" t="s">
        <v>308</v>
      </c>
      <c r="B17" s="365">
        <v>7605</v>
      </c>
      <c r="C17" s="366">
        <v>7646</v>
      </c>
      <c r="D17" s="367">
        <v>0</v>
      </c>
      <c r="E17" s="366">
        <v>0</v>
      </c>
      <c r="F17" s="367">
        <f t="shared" si="1"/>
        <v>15251</v>
      </c>
      <c r="G17" s="368">
        <f t="shared" si="2"/>
        <v>0.013481618466042693</v>
      </c>
      <c r="H17" s="365">
        <v>8127</v>
      </c>
      <c r="I17" s="366">
        <v>8413</v>
      </c>
      <c r="J17" s="367">
        <v>7</v>
      </c>
      <c r="K17" s="366">
        <v>82</v>
      </c>
      <c r="L17" s="367">
        <f t="shared" si="3"/>
        <v>16629</v>
      </c>
      <c r="M17" s="369">
        <f t="shared" si="4"/>
        <v>-0.08286728005291955</v>
      </c>
      <c r="N17" s="365">
        <v>30574</v>
      </c>
      <c r="O17" s="366">
        <v>31228</v>
      </c>
      <c r="P17" s="367">
        <v>14</v>
      </c>
      <c r="Q17" s="366">
        <v>0</v>
      </c>
      <c r="R17" s="367">
        <f t="shared" si="5"/>
        <v>61816</v>
      </c>
      <c r="S17" s="368">
        <f t="shared" si="6"/>
        <v>0.013297661228441799</v>
      </c>
      <c r="T17" s="365">
        <v>31363</v>
      </c>
      <c r="U17" s="366">
        <v>32568</v>
      </c>
      <c r="V17" s="367">
        <v>7</v>
      </c>
      <c r="W17" s="366">
        <v>101</v>
      </c>
      <c r="X17" s="367">
        <f t="shared" si="7"/>
        <v>64039</v>
      </c>
      <c r="Y17" s="370">
        <f t="shared" si="8"/>
        <v>-0.03471322163056889</v>
      </c>
    </row>
    <row r="18" spans="1:25" ht="19.5" customHeight="1">
      <c r="A18" s="364" t="s">
        <v>309</v>
      </c>
      <c r="B18" s="365">
        <v>5936</v>
      </c>
      <c r="C18" s="366">
        <v>5210</v>
      </c>
      <c r="D18" s="367">
        <v>0</v>
      </c>
      <c r="E18" s="366">
        <v>0</v>
      </c>
      <c r="F18" s="367">
        <f t="shared" si="1"/>
        <v>11146</v>
      </c>
      <c r="G18" s="368">
        <f t="shared" si="2"/>
        <v>0.009852869937873704</v>
      </c>
      <c r="H18" s="365">
        <v>5263</v>
      </c>
      <c r="I18" s="366">
        <v>3773</v>
      </c>
      <c r="J18" s="367"/>
      <c r="K18" s="366">
        <v>0</v>
      </c>
      <c r="L18" s="367">
        <f t="shared" si="3"/>
        <v>9036</v>
      </c>
      <c r="M18" s="369">
        <f t="shared" si="4"/>
        <v>0.23351040283311209</v>
      </c>
      <c r="N18" s="365">
        <v>23339</v>
      </c>
      <c r="O18" s="366">
        <v>22824</v>
      </c>
      <c r="P18" s="367">
        <v>1</v>
      </c>
      <c r="Q18" s="366">
        <v>0</v>
      </c>
      <c r="R18" s="367">
        <f t="shared" si="5"/>
        <v>46164</v>
      </c>
      <c r="S18" s="368">
        <f t="shared" si="6"/>
        <v>0.009930652791345076</v>
      </c>
      <c r="T18" s="365">
        <v>23503</v>
      </c>
      <c r="U18" s="366">
        <v>18369</v>
      </c>
      <c r="V18" s="367"/>
      <c r="W18" s="366">
        <v>3</v>
      </c>
      <c r="X18" s="367">
        <f t="shared" si="7"/>
        <v>41875</v>
      </c>
      <c r="Y18" s="370">
        <f t="shared" si="8"/>
        <v>0.10242388059701502</v>
      </c>
    </row>
    <row r="19" spans="1:25" ht="19.5" customHeight="1">
      <c r="A19" s="364" t="s">
        <v>310</v>
      </c>
      <c r="B19" s="365">
        <v>4945</v>
      </c>
      <c r="C19" s="366">
        <v>5586</v>
      </c>
      <c r="D19" s="367">
        <v>0</v>
      </c>
      <c r="E19" s="366">
        <v>0</v>
      </c>
      <c r="F19" s="367">
        <f t="shared" si="1"/>
        <v>10531</v>
      </c>
      <c r="G19" s="368">
        <f t="shared" si="2"/>
        <v>0.009309220645590165</v>
      </c>
      <c r="H19" s="365">
        <v>3942</v>
      </c>
      <c r="I19" s="366">
        <v>5479</v>
      </c>
      <c r="J19" s="367"/>
      <c r="K19" s="366">
        <v>225</v>
      </c>
      <c r="L19" s="367">
        <f t="shared" si="3"/>
        <v>9646</v>
      </c>
      <c r="M19" s="369">
        <f t="shared" si="4"/>
        <v>0.09174787476674262</v>
      </c>
      <c r="N19" s="365">
        <v>20628</v>
      </c>
      <c r="O19" s="366">
        <v>25805</v>
      </c>
      <c r="P19" s="367">
        <v>79</v>
      </c>
      <c r="Q19" s="366"/>
      <c r="R19" s="367">
        <f t="shared" si="5"/>
        <v>46512</v>
      </c>
      <c r="S19" s="368">
        <f t="shared" si="6"/>
        <v>0.010005513444048222</v>
      </c>
      <c r="T19" s="365">
        <v>19597</v>
      </c>
      <c r="U19" s="366">
        <v>24457</v>
      </c>
      <c r="V19" s="367">
        <v>68</v>
      </c>
      <c r="W19" s="366">
        <v>227</v>
      </c>
      <c r="X19" s="367">
        <f t="shared" si="7"/>
        <v>44349</v>
      </c>
      <c r="Y19" s="370">
        <f t="shared" si="8"/>
        <v>0.048772238381925126</v>
      </c>
    </row>
    <row r="20" spans="1:25" ht="19.5" customHeight="1">
      <c r="A20" s="364" t="s">
        <v>311</v>
      </c>
      <c r="B20" s="365">
        <v>4833</v>
      </c>
      <c r="C20" s="366">
        <v>4881</v>
      </c>
      <c r="D20" s="367">
        <v>0</v>
      </c>
      <c r="E20" s="366">
        <v>0</v>
      </c>
      <c r="F20" s="367">
        <f t="shared" si="1"/>
        <v>9714</v>
      </c>
      <c r="G20" s="368">
        <f t="shared" si="2"/>
        <v>0.008587006870312682</v>
      </c>
      <c r="H20" s="365">
        <v>4043</v>
      </c>
      <c r="I20" s="366">
        <v>5090</v>
      </c>
      <c r="J20" s="367"/>
      <c r="K20" s="366"/>
      <c r="L20" s="367">
        <f t="shared" si="3"/>
        <v>9133</v>
      </c>
      <c r="M20" s="369">
        <f t="shared" si="4"/>
        <v>0.06361546041826349</v>
      </c>
      <c r="N20" s="365">
        <v>18799</v>
      </c>
      <c r="O20" s="366">
        <v>20855</v>
      </c>
      <c r="P20" s="367"/>
      <c r="Q20" s="366"/>
      <c r="R20" s="367">
        <f t="shared" si="5"/>
        <v>39654</v>
      </c>
      <c r="S20" s="368">
        <f t="shared" si="6"/>
        <v>0.008530242305432754</v>
      </c>
      <c r="T20" s="365">
        <v>16438</v>
      </c>
      <c r="U20" s="366">
        <v>20961</v>
      </c>
      <c r="V20" s="367"/>
      <c r="W20" s="366">
        <v>0</v>
      </c>
      <c r="X20" s="367">
        <f t="shared" si="7"/>
        <v>37399</v>
      </c>
      <c r="Y20" s="370">
        <f t="shared" si="8"/>
        <v>0.060295729832348544</v>
      </c>
    </row>
    <row r="21" spans="1:25" ht="19.5" customHeight="1">
      <c r="A21" s="364" t="s">
        <v>312</v>
      </c>
      <c r="B21" s="365">
        <v>4442</v>
      </c>
      <c r="C21" s="366">
        <v>4856</v>
      </c>
      <c r="D21" s="367">
        <v>3</v>
      </c>
      <c r="E21" s="366">
        <v>153</v>
      </c>
      <c r="F21" s="367">
        <f t="shared" si="1"/>
        <v>9454</v>
      </c>
      <c r="G21" s="368">
        <f t="shared" si="2"/>
        <v>0.008357171397152162</v>
      </c>
      <c r="H21" s="365">
        <v>4705</v>
      </c>
      <c r="I21" s="366">
        <v>4730</v>
      </c>
      <c r="J21" s="367">
        <v>6</v>
      </c>
      <c r="K21" s="366">
        <v>125</v>
      </c>
      <c r="L21" s="367">
        <f t="shared" si="3"/>
        <v>9566</v>
      </c>
      <c r="M21" s="369">
        <f t="shared" si="4"/>
        <v>-0.011708132970938756</v>
      </c>
      <c r="N21" s="365">
        <v>17997</v>
      </c>
      <c r="O21" s="366">
        <v>20573</v>
      </c>
      <c r="P21" s="367">
        <v>30</v>
      </c>
      <c r="Q21" s="366">
        <v>271</v>
      </c>
      <c r="R21" s="367">
        <f t="shared" si="5"/>
        <v>38871</v>
      </c>
      <c r="S21" s="368">
        <f t="shared" si="6"/>
        <v>0.008361805836850672</v>
      </c>
      <c r="T21" s="365">
        <v>18631</v>
      </c>
      <c r="U21" s="366">
        <v>18731</v>
      </c>
      <c r="V21" s="367">
        <v>22</v>
      </c>
      <c r="W21" s="366">
        <v>125</v>
      </c>
      <c r="X21" s="367">
        <f t="shared" si="7"/>
        <v>37509</v>
      </c>
      <c r="Y21" s="370">
        <f t="shared" si="8"/>
        <v>0.03631128529152994</v>
      </c>
    </row>
    <row r="22" spans="1:25" ht="19.5" customHeight="1">
      <c r="A22" s="364" t="s">
        <v>313</v>
      </c>
      <c r="B22" s="365">
        <v>4605</v>
      </c>
      <c r="C22" s="366">
        <v>4719</v>
      </c>
      <c r="D22" s="367">
        <v>0</v>
      </c>
      <c r="E22" s="366">
        <v>1</v>
      </c>
      <c r="F22" s="367">
        <f t="shared" si="1"/>
        <v>9325</v>
      </c>
      <c r="G22" s="368">
        <f t="shared" si="2"/>
        <v>0.00824313764316098</v>
      </c>
      <c r="H22" s="365">
        <v>4852</v>
      </c>
      <c r="I22" s="366">
        <v>5452</v>
      </c>
      <c r="J22" s="367"/>
      <c r="K22" s="366">
        <v>1</v>
      </c>
      <c r="L22" s="367">
        <f t="shared" si="3"/>
        <v>10305</v>
      </c>
      <c r="M22" s="369">
        <f t="shared" si="4"/>
        <v>-0.09509946627850563</v>
      </c>
      <c r="N22" s="365">
        <v>18809</v>
      </c>
      <c r="O22" s="366">
        <v>20848</v>
      </c>
      <c r="P22" s="367"/>
      <c r="Q22" s="366">
        <v>1</v>
      </c>
      <c r="R22" s="367">
        <f t="shared" si="5"/>
        <v>39658</v>
      </c>
      <c r="S22" s="368">
        <f t="shared" si="6"/>
        <v>0.008531102772705204</v>
      </c>
      <c r="T22" s="365">
        <v>21158</v>
      </c>
      <c r="U22" s="366">
        <v>24779</v>
      </c>
      <c r="V22" s="367">
        <v>1</v>
      </c>
      <c r="W22" s="366">
        <v>1</v>
      </c>
      <c r="X22" s="367">
        <f t="shared" si="7"/>
        <v>45939</v>
      </c>
      <c r="Y22" s="370">
        <f t="shared" si="8"/>
        <v>-0.13672478721783232</v>
      </c>
    </row>
    <row r="23" spans="1:25" ht="19.5" customHeight="1">
      <c r="A23" s="364" t="s">
        <v>314</v>
      </c>
      <c r="B23" s="365">
        <v>3924</v>
      </c>
      <c r="C23" s="366">
        <v>3523</v>
      </c>
      <c r="D23" s="367">
        <v>1</v>
      </c>
      <c r="E23" s="366">
        <v>5</v>
      </c>
      <c r="F23" s="367">
        <f t="shared" si="1"/>
        <v>7453</v>
      </c>
      <c r="G23" s="368">
        <f t="shared" si="2"/>
        <v>0.006588322236405232</v>
      </c>
      <c r="H23" s="365">
        <v>3467</v>
      </c>
      <c r="I23" s="366">
        <v>2892</v>
      </c>
      <c r="J23" s="367">
        <v>2</v>
      </c>
      <c r="K23" s="366"/>
      <c r="L23" s="367">
        <f t="shared" si="3"/>
        <v>6361</v>
      </c>
      <c r="M23" s="369">
        <f t="shared" si="4"/>
        <v>0.17167112089294134</v>
      </c>
      <c r="N23" s="365">
        <v>17427</v>
      </c>
      <c r="O23" s="366">
        <v>16069</v>
      </c>
      <c r="P23" s="367">
        <v>1</v>
      </c>
      <c r="Q23" s="366">
        <v>9</v>
      </c>
      <c r="R23" s="367">
        <f t="shared" si="5"/>
        <v>33506</v>
      </c>
      <c r="S23" s="368">
        <f t="shared" si="6"/>
        <v>0.007207704107677153</v>
      </c>
      <c r="T23" s="365">
        <v>13946</v>
      </c>
      <c r="U23" s="366">
        <v>13080</v>
      </c>
      <c r="V23" s="367">
        <v>2</v>
      </c>
      <c r="W23" s="366">
        <v>6</v>
      </c>
      <c r="X23" s="367">
        <f t="shared" si="7"/>
        <v>27034</v>
      </c>
      <c r="Y23" s="370">
        <f t="shared" si="8"/>
        <v>0.2394022342235702</v>
      </c>
    </row>
    <row r="24" spans="1:25" ht="19.5" customHeight="1">
      <c r="A24" s="364" t="s">
        <v>315</v>
      </c>
      <c r="B24" s="365">
        <v>3642</v>
      </c>
      <c r="C24" s="366">
        <v>3142</v>
      </c>
      <c r="D24" s="367">
        <v>1</v>
      </c>
      <c r="E24" s="366">
        <v>60</v>
      </c>
      <c r="F24" s="367">
        <f t="shared" si="1"/>
        <v>6845</v>
      </c>
      <c r="G24" s="368">
        <f t="shared" si="2"/>
        <v>0.006050860822245245</v>
      </c>
      <c r="H24" s="365">
        <v>3454</v>
      </c>
      <c r="I24" s="366">
        <v>2839</v>
      </c>
      <c r="J24" s="367">
        <v>13</v>
      </c>
      <c r="K24" s="366">
        <v>2</v>
      </c>
      <c r="L24" s="367">
        <f t="shared" si="3"/>
        <v>6308</v>
      </c>
      <c r="M24" s="369">
        <f t="shared" si="4"/>
        <v>0.08512999365884588</v>
      </c>
      <c r="N24" s="365">
        <v>14474</v>
      </c>
      <c r="O24" s="366">
        <v>12406</v>
      </c>
      <c r="P24" s="367">
        <v>4</v>
      </c>
      <c r="Q24" s="366">
        <v>71</v>
      </c>
      <c r="R24" s="367">
        <f t="shared" si="5"/>
        <v>26955</v>
      </c>
      <c r="S24" s="368">
        <f t="shared" si="6"/>
        <v>0.005798473832222219</v>
      </c>
      <c r="T24" s="365">
        <v>12240</v>
      </c>
      <c r="U24" s="366">
        <v>10664</v>
      </c>
      <c r="V24" s="367">
        <v>13</v>
      </c>
      <c r="W24" s="366">
        <v>31</v>
      </c>
      <c r="X24" s="367">
        <f t="shared" si="7"/>
        <v>22948</v>
      </c>
      <c r="Y24" s="370">
        <f t="shared" si="8"/>
        <v>0.17461216663761547</v>
      </c>
    </row>
    <row r="25" spans="1:25" ht="19.5" customHeight="1">
      <c r="A25" s="364" t="s">
        <v>316</v>
      </c>
      <c r="B25" s="365">
        <v>3566</v>
      </c>
      <c r="C25" s="366">
        <v>3075</v>
      </c>
      <c r="D25" s="367">
        <v>0</v>
      </c>
      <c r="E25" s="366">
        <v>0</v>
      </c>
      <c r="F25" s="367">
        <f t="shared" si="1"/>
        <v>6641</v>
      </c>
      <c r="G25" s="368">
        <f t="shared" si="2"/>
        <v>0.005870528374073144</v>
      </c>
      <c r="H25" s="365">
        <v>2006</v>
      </c>
      <c r="I25" s="366">
        <v>2021</v>
      </c>
      <c r="J25" s="367"/>
      <c r="K25" s="366"/>
      <c r="L25" s="367">
        <f t="shared" si="3"/>
        <v>4027</v>
      </c>
      <c r="M25" s="369">
        <f t="shared" si="4"/>
        <v>0.649118450459399</v>
      </c>
      <c r="N25" s="365">
        <v>14123</v>
      </c>
      <c r="O25" s="366">
        <v>11931</v>
      </c>
      <c r="P25" s="367"/>
      <c r="Q25" s="366"/>
      <c r="R25" s="367">
        <f t="shared" si="5"/>
        <v>26054</v>
      </c>
      <c r="S25" s="368">
        <f t="shared" si="6"/>
        <v>0.005604653579102864</v>
      </c>
      <c r="T25" s="365">
        <v>8597</v>
      </c>
      <c r="U25" s="366">
        <v>8220</v>
      </c>
      <c r="V25" s="367"/>
      <c r="W25" s="366"/>
      <c r="X25" s="367">
        <f t="shared" si="7"/>
        <v>16817</v>
      </c>
      <c r="Y25" s="370">
        <f t="shared" si="8"/>
        <v>0.5492656240708806</v>
      </c>
    </row>
    <row r="26" spans="1:25" ht="19.5" customHeight="1">
      <c r="A26" s="364" t="s">
        <v>317</v>
      </c>
      <c r="B26" s="365">
        <v>3338</v>
      </c>
      <c r="C26" s="366">
        <v>2577</v>
      </c>
      <c r="D26" s="367">
        <v>0</v>
      </c>
      <c r="E26" s="366">
        <v>0</v>
      </c>
      <c r="F26" s="367">
        <f t="shared" si="1"/>
        <v>5915</v>
      </c>
      <c r="G26" s="368">
        <f t="shared" si="2"/>
        <v>0.005228757014401844</v>
      </c>
      <c r="H26" s="365">
        <v>3296</v>
      </c>
      <c r="I26" s="366">
        <v>3444</v>
      </c>
      <c r="J26" s="367"/>
      <c r="K26" s="366">
        <v>0</v>
      </c>
      <c r="L26" s="367">
        <f t="shared" si="3"/>
        <v>6740</v>
      </c>
      <c r="M26" s="369">
        <f t="shared" si="4"/>
        <v>-0.12240356083086057</v>
      </c>
      <c r="N26" s="365">
        <v>13197</v>
      </c>
      <c r="O26" s="366">
        <v>11050</v>
      </c>
      <c r="P26" s="367"/>
      <c r="Q26" s="366">
        <v>0</v>
      </c>
      <c r="R26" s="367">
        <f t="shared" si="5"/>
        <v>24247</v>
      </c>
      <c r="S26" s="368">
        <f t="shared" si="6"/>
        <v>0.005215937488773591</v>
      </c>
      <c r="T26" s="365">
        <v>11449</v>
      </c>
      <c r="U26" s="366">
        <v>15373</v>
      </c>
      <c r="V26" s="367"/>
      <c r="W26" s="366">
        <v>0</v>
      </c>
      <c r="X26" s="367">
        <f t="shared" si="7"/>
        <v>26822</v>
      </c>
      <c r="Y26" s="370">
        <f t="shared" si="8"/>
        <v>-0.0960032808888226</v>
      </c>
    </row>
    <row r="27" spans="1:25" ht="19.5" customHeight="1">
      <c r="A27" s="364" t="s">
        <v>318</v>
      </c>
      <c r="B27" s="365">
        <v>3221</v>
      </c>
      <c r="C27" s="366">
        <v>2639</v>
      </c>
      <c r="D27" s="367">
        <v>0</v>
      </c>
      <c r="E27" s="366">
        <v>0</v>
      </c>
      <c r="F27" s="367">
        <f t="shared" si="1"/>
        <v>5860</v>
      </c>
      <c r="G27" s="368">
        <f t="shared" si="2"/>
        <v>0.005180137972002503</v>
      </c>
      <c r="H27" s="365">
        <v>2836</v>
      </c>
      <c r="I27" s="366">
        <v>2260</v>
      </c>
      <c r="J27" s="367"/>
      <c r="K27" s="366"/>
      <c r="L27" s="367">
        <f t="shared" si="3"/>
        <v>5096</v>
      </c>
      <c r="M27" s="369">
        <f t="shared" si="4"/>
        <v>0.14992150706436425</v>
      </c>
      <c r="N27" s="365">
        <v>13138</v>
      </c>
      <c r="O27" s="366">
        <v>11034</v>
      </c>
      <c r="P27" s="367"/>
      <c r="Q27" s="366"/>
      <c r="R27" s="367">
        <f t="shared" si="5"/>
        <v>24172</v>
      </c>
      <c r="S27" s="368">
        <f t="shared" si="6"/>
        <v>0.005199803727415154</v>
      </c>
      <c r="T27" s="365">
        <v>11600</v>
      </c>
      <c r="U27" s="366">
        <v>9525</v>
      </c>
      <c r="V27" s="367"/>
      <c r="W27" s="366"/>
      <c r="X27" s="367">
        <f t="shared" si="7"/>
        <v>21125</v>
      </c>
      <c r="Y27" s="370">
        <f t="shared" si="8"/>
        <v>0.14423668639053244</v>
      </c>
    </row>
    <row r="28" spans="1:25" ht="19.5" customHeight="1">
      <c r="A28" s="364" t="s">
        <v>319</v>
      </c>
      <c r="B28" s="365">
        <v>3274</v>
      </c>
      <c r="C28" s="366">
        <v>2394</v>
      </c>
      <c r="D28" s="367">
        <v>0</v>
      </c>
      <c r="E28" s="366">
        <v>0</v>
      </c>
      <c r="F28" s="367">
        <f t="shared" si="1"/>
        <v>5668</v>
      </c>
      <c r="G28" s="368">
        <f t="shared" si="2"/>
        <v>0.00501041331489935</v>
      </c>
      <c r="H28" s="365">
        <v>2927</v>
      </c>
      <c r="I28" s="366">
        <v>2376</v>
      </c>
      <c r="J28" s="367"/>
      <c r="K28" s="366"/>
      <c r="L28" s="367">
        <f t="shared" si="3"/>
        <v>5303</v>
      </c>
      <c r="M28" s="369">
        <f t="shared" si="4"/>
        <v>0.06882896473694133</v>
      </c>
      <c r="N28" s="365">
        <v>14660</v>
      </c>
      <c r="O28" s="366">
        <v>11381</v>
      </c>
      <c r="P28" s="367"/>
      <c r="Q28" s="366"/>
      <c r="R28" s="367">
        <f t="shared" si="5"/>
        <v>26041</v>
      </c>
      <c r="S28" s="368">
        <f t="shared" si="6"/>
        <v>0.005601857060467402</v>
      </c>
      <c r="T28" s="365">
        <v>13164</v>
      </c>
      <c r="U28" s="366">
        <v>10987</v>
      </c>
      <c r="V28" s="367"/>
      <c r="W28" s="366"/>
      <c r="X28" s="367">
        <f t="shared" si="7"/>
        <v>24151</v>
      </c>
      <c r="Y28" s="370">
        <f t="shared" si="8"/>
        <v>0.07825762908368183</v>
      </c>
    </row>
    <row r="29" spans="1:25" ht="19.5" customHeight="1">
      <c r="A29" s="364" t="s">
        <v>320</v>
      </c>
      <c r="B29" s="365">
        <v>2966</v>
      </c>
      <c r="C29" s="366">
        <v>2553</v>
      </c>
      <c r="D29" s="367">
        <v>0</v>
      </c>
      <c r="E29" s="366">
        <v>0</v>
      </c>
      <c r="F29" s="367">
        <f t="shared" si="1"/>
        <v>5519</v>
      </c>
      <c r="G29" s="368">
        <f t="shared" si="2"/>
        <v>0.00487869990912659</v>
      </c>
      <c r="H29" s="365">
        <v>187</v>
      </c>
      <c r="I29" s="366">
        <v>107</v>
      </c>
      <c r="J29" s="367"/>
      <c r="K29" s="366">
        <v>1</v>
      </c>
      <c r="L29" s="367">
        <f t="shared" si="3"/>
        <v>295</v>
      </c>
      <c r="M29" s="369">
        <f t="shared" si="4"/>
        <v>17.708474576271186</v>
      </c>
      <c r="N29" s="365">
        <v>10005</v>
      </c>
      <c r="O29" s="366">
        <v>8951</v>
      </c>
      <c r="P29" s="367"/>
      <c r="Q29" s="366"/>
      <c r="R29" s="367">
        <f t="shared" si="5"/>
        <v>18956</v>
      </c>
      <c r="S29" s="368">
        <f t="shared" si="6"/>
        <v>0.004077754404140397</v>
      </c>
      <c r="T29" s="365">
        <v>678</v>
      </c>
      <c r="U29" s="366">
        <v>379</v>
      </c>
      <c r="V29" s="367"/>
      <c r="W29" s="366">
        <v>1</v>
      </c>
      <c r="X29" s="367">
        <f t="shared" si="7"/>
        <v>1058</v>
      </c>
      <c r="Y29" s="370">
        <f t="shared" si="8"/>
        <v>16.916824196597354</v>
      </c>
    </row>
    <row r="30" spans="1:25" ht="19.5" customHeight="1">
      <c r="A30" s="364" t="s">
        <v>321</v>
      </c>
      <c r="B30" s="365">
        <v>2085</v>
      </c>
      <c r="C30" s="366">
        <v>2178</v>
      </c>
      <c r="D30" s="367">
        <v>0</v>
      </c>
      <c r="E30" s="366">
        <v>0</v>
      </c>
      <c r="F30" s="367">
        <f t="shared" si="1"/>
        <v>4263</v>
      </c>
      <c r="G30" s="368">
        <f t="shared" si="2"/>
        <v>0.0037684177772434593</v>
      </c>
      <c r="H30" s="365">
        <v>1914</v>
      </c>
      <c r="I30" s="366">
        <v>1771</v>
      </c>
      <c r="J30" s="367"/>
      <c r="K30" s="366"/>
      <c r="L30" s="367">
        <f t="shared" si="3"/>
        <v>3685</v>
      </c>
      <c r="M30" s="369">
        <f t="shared" si="4"/>
        <v>0.15685210312075992</v>
      </c>
      <c r="N30" s="365">
        <v>8292</v>
      </c>
      <c r="O30" s="366">
        <v>9666</v>
      </c>
      <c r="P30" s="367">
        <v>89</v>
      </c>
      <c r="Q30" s="366"/>
      <c r="R30" s="367">
        <f t="shared" si="5"/>
        <v>18047</v>
      </c>
      <c r="S30" s="368">
        <f t="shared" si="6"/>
        <v>0.003882213216476141</v>
      </c>
      <c r="T30" s="365">
        <v>8180</v>
      </c>
      <c r="U30" s="366">
        <v>7530</v>
      </c>
      <c r="V30" s="367">
        <v>113</v>
      </c>
      <c r="W30" s="366">
        <v>42</v>
      </c>
      <c r="X30" s="367">
        <f t="shared" si="7"/>
        <v>15865</v>
      </c>
      <c r="Y30" s="370">
        <f t="shared" si="8"/>
        <v>0.13753545540497947</v>
      </c>
    </row>
    <row r="31" spans="1:25" ht="19.5" customHeight="1">
      <c r="A31" s="364" t="s">
        <v>322</v>
      </c>
      <c r="B31" s="365">
        <v>1993</v>
      </c>
      <c r="C31" s="366">
        <v>1737</v>
      </c>
      <c r="D31" s="367">
        <v>0</v>
      </c>
      <c r="E31" s="366">
        <v>1</v>
      </c>
      <c r="F31" s="367">
        <f t="shared" si="1"/>
        <v>3731</v>
      </c>
      <c r="G31" s="368">
        <f t="shared" si="2"/>
        <v>0.003298139039853471</v>
      </c>
      <c r="H31" s="365">
        <v>621</v>
      </c>
      <c r="I31" s="366">
        <v>507</v>
      </c>
      <c r="J31" s="367"/>
      <c r="K31" s="366"/>
      <c r="L31" s="367">
        <f t="shared" si="3"/>
        <v>1128</v>
      </c>
      <c r="M31" s="369">
        <f t="shared" si="4"/>
        <v>2.3076241134751774</v>
      </c>
      <c r="N31" s="365">
        <v>6050</v>
      </c>
      <c r="O31" s="366">
        <v>6007</v>
      </c>
      <c r="P31" s="367"/>
      <c r="Q31" s="366">
        <v>1</v>
      </c>
      <c r="R31" s="367">
        <f t="shared" si="5"/>
        <v>12058</v>
      </c>
      <c r="S31" s="368">
        <f t="shared" si="6"/>
        <v>0.0025938785928004272</v>
      </c>
      <c r="T31" s="365">
        <v>2408</v>
      </c>
      <c r="U31" s="366">
        <v>2963</v>
      </c>
      <c r="V31" s="367"/>
      <c r="W31" s="366">
        <v>0</v>
      </c>
      <c r="X31" s="367">
        <f t="shared" si="7"/>
        <v>5371</v>
      </c>
      <c r="Y31" s="370">
        <f t="shared" si="8"/>
        <v>1.2450195494321354</v>
      </c>
    </row>
    <row r="32" spans="1:25" ht="19.5" customHeight="1">
      <c r="A32" s="364" t="s">
        <v>323</v>
      </c>
      <c r="B32" s="365">
        <v>1672</v>
      </c>
      <c r="C32" s="366">
        <v>1822</v>
      </c>
      <c r="D32" s="367">
        <v>0</v>
      </c>
      <c r="E32" s="366">
        <v>0</v>
      </c>
      <c r="F32" s="367">
        <f t="shared" si="1"/>
        <v>3494</v>
      </c>
      <c r="G32" s="368">
        <f t="shared" si="2"/>
        <v>0.0030886351662417657</v>
      </c>
      <c r="H32" s="365">
        <v>1692</v>
      </c>
      <c r="I32" s="366">
        <v>1660</v>
      </c>
      <c r="J32" s="367"/>
      <c r="K32" s="366"/>
      <c r="L32" s="367">
        <f t="shared" si="3"/>
        <v>3352</v>
      </c>
      <c r="M32" s="369">
        <f t="shared" si="4"/>
        <v>0.04236276849642007</v>
      </c>
      <c r="N32" s="365">
        <v>6221</v>
      </c>
      <c r="O32" s="366">
        <v>6780</v>
      </c>
      <c r="P32" s="367">
        <v>3</v>
      </c>
      <c r="Q32" s="366">
        <v>0</v>
      </c>
      <c r="R32" s="367">
        <f t="shared" si="5"/>
        <v>13004</v>
      </c>
      <c r="S32" s="368">
        <f t="shared" si="6"/>
        <v>0.0027973791027348445</v>
      </c>
      <c r="T32" s="365">
        <v>5864</v>
      </c>
      <c r="U32" s="366">
        <v>6702</v>
      </c>
      <c r="V32" s="367"/>
      <c r="W32" s="366">
        <v>0</v>
      </c>
      <c r="X32" s="367">
        <f t="shared" si="7"/>
        <v>12566</v>
      </c>
      <c r="Y32" s="370">
        <f t="shared" si="8"/>
        <v>0.03485596052841</v>
      </c>
    </row>
    <row r="33" spans="1:25" ht="19.5" customHeight="1">
      <c r="A33" s="364" t="s">
        <v>324</v>
      </c>
      <c r="B33" s="365">
        <v>1683</v>
      </c>
      <c r="C33" s="366">
        <v>1425</v>
      </c>
      <c r="D33" s="367">
        <v>0</v>
      </c>
      <c r="E33" s="366">
        <v>40</v>
      </c>
      <c r="F33" s="367">
        <f t="shared" si="1"/>
        <v>3148</v>
      </c>
      <c r="G33" s="368">
        <f t="shared" si="2"/>
        <v>0.0027827771904204573</v>
      </c>
      <c r="H33" s="365">
        <v>1975</v>
      </c>
      <c r="I33" s="366">
        <v>1759</v>
      </c>
      <c r="J33" s="367">
        <v>4</v>
      </c>
      <c r="K33" s="366">
        <v>17</v>
      </c>
      <c r="L33" s="367">
        <f t="shared" si="3"/>
        <v>3755</v>
      </c>
      <c r="M33" s="369">
        <f t="shared" si="4"/>
        <v>-0.1616511318242344</v>
      </c>
      <c r="N33" s="365">
        <v>7243</v>
      </c>
      <c r="O33" s="366">
        <v>6174</v>
      </c>
      <c r="P33" s="367">
        <v>2</v>
      </c>
      <c r="Q33" s="366">
        <v>56</v>
      </c>
      <c r="R33" s="367">
        <f t="shared" si="5"/>
        <v>13475</v>
      </c>
      <c r="S33" s="368">
        <f t="shared" si="6"/>
        <v>0.002898699124065828</v>
      </c>
      <c r="T33" s="365">
        <v>6549</v>
      </c>
      <c r="U33" s="366">
        <v>5968</v>
      </c>
      <c r="V33" s="367">
        <v>8</v>
      </c>
      <c r="W33" s="366">
        <v>39</v>
      </c>
      <c r="X33" s="367">
        <f t="shared" si="7"/>
        <v>12564</v>
      </c>
      <c r="Y33" s="370">
        <f t="shared" si="8"/>
        <v>0.07250875517351152</v>
      </c>
    </row>
    <row r="34" spans="1:25" ht="19.5" customHeight="1">
      <c r="A34" s="364" t="s">
        <v>325</v>
      </c>
      <c r="B34" s="365">
        <v>1375</v>
      </c>
      <c r="C34" s="366">
        <v>962</v>
      </c>
      <c r="D34" s="367">
        <v>0</v>
      </c>
      <c r="E34" s="366">
        <v>2</v>
      </c>
      <c r="F34" s="367">
        <f t="shared" si="1"/>
        <v>2339</v>
      </c>
      <c r="G34" s="368">
        <f t="shared" si="2"/>
        <v>0.0020676352758556065</v>
      </c>
      <c r="H34" s="365">
        <v>1148</v>
      </c>
      <c r="I34" s="366">
        <v>782</v>
      </c>
      <c r="J34" s="367">
        <v>12</v>
      </c>
      <c r="K34" s="366">
        <v>21</v>
      </c>
      <c r="L34" s="367">
        <f t="shared" si="3"/>
        <v>1963</v>
      </c>
      <c r="M34" s="369">
        <f t="shared" si="4"/>
        <v>0.19154355578196647</v>
      </c>
      <c r="N34" s="365">
        <v>6038</v>
      </c>
      <c r="O34" s="366">
        <v>4477</v>
      </c>
      <c r="P34" s="367">
        <v>4</v>
      </c>
      <c r="Q34" s="366">
        <v>20</v>
      </c>
      <c r="R34" s="367">
        <f t="shared" si="5"/>
        <v>10539</v>
      </c>
      <c r="S34" s="368">
        <f t="shared" si="6"/>
        <v>0.0022671161460875522</v>
      </c>
      <c r="T34" s="365">
        <v>3497</v>
      </c>
      <c r="U34" s="366">
        <v>3458</v>
      </c>
      <c r="V34" s="367">
        <v>15</v>
      </c>
      <c r="W34" s="366">
        <v>33</v>
      </c>
      <c r="X34" s="367">
        <f t="shared" si="7"/>
        <v>7003</v>
      </c>
      <c r="Y34" s="370">
        <f t="shared" si="8"/>
        <v>0.5049264600885335</v>
      </c>
    </row>
    <row r="35" spans="1:25" ht="19.5" customHeight="1">
      <c r="A35" s="364" t="s">
        <v>326</v>
      </c>
      <c r="B35" s="365">
        <v>1150</v>
      </c>
      <c r="C35" s="366">
        <v>1129</v>
      </c>
      <c r="D35" s="367">
        <v>0</v>
      </c>
      <c r="E35" s="366">
        <v>0</v>
      </c>
      <c r="F35" s="367">
        <f aca="true" t="shared" si="9" ref="F35:F52">SUM(B35:E35)</f>
        <v>2279</v>
      </c>
      <c r="G35" s="368">
        <f aca="true" t="shared" si="10" ref="G35:G52">F35/$F$9</f>
        <v>0.0020145963205108713</v>
      </c>
      <c r="H35" s="365">
        <v>937</v>
      </c>
      <c r="I35" s="366">
        <v>1137</v>
      </c>
      <c r="J35" s="367"/>
      <c r="K35" s="366"/>
      <c r="L35" s="367">
        <f aca="true" t="shared" si="11" ref="L35:L52">SUM(H35:K35)</f>
        <v>2074</v>
      </c>
      <c r="M35" s="369">
        <f t="shared" si="0"/>
        <v>0.09884281581485044</v>
      </c>
      <c r="N35" s="365">
        <v>5873</v>
      </c>
      <c r="O35" s="366">
        <v>6150</v>
      </c>
      <c r="P35" s="367">
        <v>10</v>
      </c>
      <c r="Q35" s="366">
        <v>0</v>
      </c>
      <c r="R35" s="367">
        <f aca="true" t="shared" si="12" ref="R35:R52">SUM(N35:Q35)</f>
        <v>12033</v>
      </c>
      <c r="S35" s="368">
        <f aca="true" t="shared" si="13" ref="S35:S52">R35/$R$9</f>
        <v>0.002588500672347615</v>
      </c>
      <c r="T35" s="365">
        <v>4162</v>
      </c>
      <c r="U35" s="366">
        <v>4619</v>
      </c>
      <c r="V35" s="367">
        <v>36</v>
      </c>
      <c r="W35" s="366">
        <v>0</v>
      </c>
      <c r="X35" s="367">
        <f aca="true" t="shared" si="14" ref="X35:X52">SUM(T35:W35)</f>
        <v>8817</v>
      </c>
      <c r="Y35" s="370">
        <f aca="true" t="shared" si="15" ref="Y35:Y52">IF(ISERROR(R35/X35-1),"         /0",(R35/X35-1))</f>
        <v>0.36474991493705344</v>
      </c>
    </row>
    <row r="36" spans="1:25" ht="19.5" customHeight="1">
      <c r="A36" s="364" t="s">
        <v>327</v>
      </c>
      <c r="B36" s="365">
        <v>944</v>
      </c>
      <c r="C36" s="366">
        <v>824</v>
      </c>
      <c r="D36" s="367">
        <v>0</v>
      </c>
      <c r="E36" s="366">
        <v>0</v>
      </c>
      <c r="F36" s="367">
        <f t="shared" si="9"/>
        <v>1768</v>
      </c>
      <c r="G36" s="368">
        <f t="shared" si="10"/>
        <v>0.0015628812174915403</v>
      </c>
      <c r="H36" s="365">
        <v>824</v>
      </c>
      <c r="I36" s="366">
        <v>805</v>
      </c>
      <c r="J36" s="367"/>
      <c r="K36" s="366"/>
      <c r="L36" s="367">
        <f t="shared" si="11"/>
        <v>1629</v>
      </c>
      <c r="M36" s="369">
        <f t="shared" si="0"/>
        <v>0.08532842234499682</v>
      </c>
      <c r="N36" s="365">
        <v>3355</v>
      </c>
      <c r="O36" s="366">
        <v>3390</v>
      </c>
      <c r="P36" s="367"/>
      <c r="Q36" s="366"/>
      <c r="R36" s="367">
        <f t="shared" si="12"/>
        <v>6745</v>
      </c>
      <c r="S36" s="368">
        <f t="shared" si="13"/>
        <v>0.0014509629381687578</v>
      </c>
      <c r="T36" s="365">
        <v>3118</v>
      </c>
      <c r="U36" s="366">
        <v>2919</v>
      </c>
      <c r="V36" s="367"/>
      <c r="W36" s="366">
        <v>0</v>
      </c>
      <c r="X36" s="367">
        <f t="shared" si="14"/>
        <v>6037</v>
      </c>
      <c r="Y36" s="370">
        <f t="shared" si="15"/>
        <v>0.11727679310916028</v>
      </c>
    </row>
    <row r="37" spans="1:25" ht="19.5" customHeight="1">
      <c r="A37" s="364" t="s">
        <v>328</v>
      </c>
      <c r="B37" s="365">
        <v>757</v>
      </c>
      <c r="C37" s="366">
        <v>542</v>
      </c>
      <c r="D37" s="367">
        <v>0</v>
      </c>
      <c r="E37" s="366">
        <v>0</v>
      </c>
      <c r="F37" s="367">
        <f t="shared" si="9"/>
        <v>1299</v>
      </c>
      <c r="G37" s="368">
        <f t="shared" si="10"/>
        <v>0.0011482933832135242</v>
      </c>
      <c r="H37" s="365">
        <v>1234</v>
      </c>
      <c r="I37" s="366">
        <v>819</v>
      </c>
      <c r="J37" s="367"/>
      <c r="K37" s="366"/>
      <c r="L37" s="367">
        <f t="shared" si="11"/>
        <v>2053</v>
      </c>
      <c r="M37" s="369">
        <f t="shared" si="0"/>
        <v>-0.3672674135411593</v>
      </c>
      <c r="N37" s="365">
        <v>5044</v>
      </c>
      <c r="O37" s="366">
        <v>4381</v>
      </c>
      <c r="P37" s="367"/>
      <c r="Q37" s="366"/>
      <c r="R37" s="367">
        <f t="shared" si="12"/>
        <v>9425</v>
      </c>
      <c r="S37" s="368">
        <f t="shared" si="13"/>
        <v>0.002027476010710236</v>
      </c>
      <c r="T37" s="365">
        <v>5270</v>
      </c>
      <c r="U37" s="366">
        <v>3911</v>
      </c>
      <c r="V37" s="367"/>
      <c r="W37" s="366"/>
      <c r="X37" s="367">
        <f t="shared" si="14"/>
        <v>9181</v>
      </c>
      <c r="Y37" s="370">
        <f t="shared" si="15"/>
        <v>0.02657662563990848</v>
      </c>
    </row>
    <row r="38" spans="1:25" ht="19.5" customHeight="1">
      <c r="A38" s="364" t="s">
        <v>329</v>
      </c>
      <c r="B38" s="365">
        <v>580</v>
      </c>
      <c r="C38" s="366">
        <v>500</v>
      </c>
      <c r="D38" s="367">
        <v>0</v>
      </c>
      <c r="E38" s="366">
        <v>0</v>
      </c>
      <c r="F38" s="367">
        <f t="shared" si="9"/>
        <v>1080</v>
      </c>
      <c r="G38" s="368">
        <f t="shared" si="10"/>
        <v>0.0009547011962052395</v>
      </c>
      <c r="H38" s="365">
        <v>479</v>
      </c>
      <c r="I38" s="366">
        <v>312</v>
      </c>
      <c r="J38" s="367"/>
      <c r="K38" s="366"/>
      <c r="L38" s="367">
        <f t="shared" si="11"/>
        <v>791</v>
      </c>
      <c r="M38" s="369">
        <f t="shared" si="0"/>
        <v>0.36536030341340076</v>
      </c>
      <c r="N38" s="365">
        <v>2286</v>
      </c>
      <c r="O38" s="366">
        <v>2437</v>
      </c>
      <c r="P38" s="367"/>
      <c r="Q38" s="366"/>
      <c r="R38" s="367">
        <f t="shared" si="12"/>
        <v>4723</v>
      </c>
      <c r="S38" s="368">
        <f t="shared" si="13"/>
        <v>0.0010159967319452992</v>
      </c>
      <c r="T38" s="365">
        <v>1904</v>
      </c>
      <c r="U38" s="366">
        <v>1661</v>
      </c>
      <c r="V38" s="367"/>
      <c r="W38" s="366"/>
      <c r="X38" s="367">
        <f t="shared" si="14"/>
        <v>3565</v>
      </c>
      <c r="Y38" s="370">
        <f t="shared" si="15"/>
        <v>0.32482468443197754</v>
      </c>
    </row>
    <row r="39" spans="1:25" ht="19.5" customHeight="1">
      <c r="A39" s="364" t="s">
        <v>330</v>
      </c>
      <c r="B39" s="365">
        <v>616</v>
      </c>
      <c r="C39" s="366">
        <v>236</v>
      </c>
      <c r="D39" s="367">
        <v>0</v>
      </c>
      <c r="E39" s="366">
        <v>0</v>
      </c>
      <c r="F39" s="367">
        <f t="shared" si="9"/>
        <v>852</v>
      </c>
      <c r="G39" s="368">
        <f t="shared" si="10"/>
        <v>0.0007531531658952445</v>
      </c>
      <c r="H39" s="365">
        <v>668</v>
      </c>
      <c r="I39" s="366">
        <v>205</v>
      </c>
      <c r="J39" s="367"/>
      <c r="K39" s="366"/>
      <c r="L39" s="367">
        <f t="shared" si="11"/>
        <v>873</v>
      </c>
      <c r="M39" s="369">
        <f>IF(ISERROR(F39/L39-1),"         /0",(F39/L39-1))</f>
        <v>-0.02405498281786944</v>
      </c>
      <c r="N39" s="365">
        <v>2352</v>
      </c>
      <c r="O39" s="366">
        <v>1358</v>
      </c>
      <c r="P39" s="367"/>
      <c r="Q39" s="366"/>
      <c r="R39" s="367">
        <f t="shared" si="12"/>
        <v>3710</v>
      </c>
      <c r="S39" s="368">
        <f t="shared" si="13"/>
        <v>0.0007980833951973449</v>
      </c>
      <c r="T39" s="365">
        <v>2696</v>
      </c>
      <c r="U39" s="366">
        <v>990</v>
      </c>
      <c r="V39" s="367"/>
      <c r="W39" s="366"/>
      <c r="X39" s="367">
        <f t="shared" si="14"/>
        <v>3686</v>
      </c>
      <c r="Y39" s="370">
        <f t="shared" si="15"/>
        <v>0.006511123168746691</v>
      </c>
    </row>
    <row r="40" spans="1:25" ht="19.5" customHeight="1">
      <c r="A40" s="364" t="s">
        <v>331</v>
      </c>
      <c r="B40" s="365">
        <v>440</v>
      </c>
      <c r="C40" s="366">
        <v>383</v>
      </c>
      <c r="D40" s="367">
        <v>0</v>
      </c>
      <c r="E40" s="366">
        <v>0</v>
      </c>
      <c r="F40" s="367">
        <f t="shared" si="9"/>
        <v>823</v>
      </c>
      <c r="G40" s="368">
        <f t="shared" si="10"/>
        <v>0.0007275176708119557</v>
      </c>
      <c r="H40" s="365">
        <v>62</v>
      </c>
      <c r="I40" s="366">
        <v>94</v>
      </c>
      <c r="J40" s="367"/>
      <c r="K40" s="366"/>
      <c r="L40" s="367">
        <f t="shared" si="11"/>
        <v>156</v>
      </c>
      <c r="M40" s="369">
        <f>IF(ISERROR(F40/L40-1),"         /0",(F40/L40-1))</f>
        <v>4.2756410256410255</v>
      </c>
      <c r="N40" s="365">
        <v>2370</v>
      </c>
      <c r="O40" s="366">
        <v>2265</v>
      </c>
      <c r="P40" s="367">
        <v>2</v>
      </c>
      <c r="Q40" s="366">
        <v>0</v>
      </c>
      <c r="R40" s="367">
        <f t="shared" si="12"/>
        <v>4637</v>
      </c>
      <c r="S40" s="368">
        <f t="shared" si="13"/>
        <v>0.000997496685587625</v>
      </c>
      <c r="T40" s="365">
        <v>187</v>
      </c>
      <c r="U40" s="366">
        <v>293</v>
      </c>
      <c r="V40" s="367"/>
      <c r="W40" s="366"/>
      <c r="X40" s="367">
        <f t="shared" si="14"/>
        <v>480</v>
      </c>
      <c r="Y40" s="370">
        <f t="shared" si="15"/>
        <v>8.660416666666666</v>
      </c>
    </row>
    <row r="41" spans="1:25" ht="19.5" customHeight="1">
      <c r="A41" s="364" t="s">
        <v>332</v>
      </c>
      <c r="B41" s="365">
        <v>378</v>
      </c>
      <c r="C41" s="366">
        <v>404</v>
      </c>
      <c r="D41" s="367">
        <v>0</v>
      </c>
      <c r="E41" s="366">
        <v>0</v>
      </c>
      <c r="F41" s="367">
        <f t="shared" si="9"/>
        <v>782</v>
      </c>
      <c r="G41" s="368">
        <f t="shared" si="10"/>
        <v>0.0006912743846597197</v>
      </c>
      <c r="H41" s="365">
        <v>405</v>
      </c>
      <c r="I41" s="366">
        <v>123</v>
      </c>
      <c r="J41" s="367"/>
      <c r="K41" s="366"/>
      <c r="L41" s="367">
        <f t="shared" si="11"/>
        <v>528</v>
      </c>
      <c r="M41" s="369">
        <f>IF(ISERROR(F41/L41-1),"         /0",(F41/L41-1))</f>
        <v>0.48106060606060597</v>
      </c>
      <c r="N41" s="365">
        <v>1598</v>
      </c>
      <c r="O41" s="366">
        <v>1480</v>
      </c>
      <c r="P41" s="367"/>
      <c r="Q41" s="366"/>
      <c r="R41" s="367">
        <f t="shared" si="12"/>
        <v>3078</v>
      </c>
      <c r="S41" s="368">
        <f t="shared" si="13"/>
        <v>0.0006621295661502501</v>
      </c>
      <c r="T41" s="365">
        <v>2079</v>
      </c>
      <c r="U41" s="366">
        <v>942</v>
      </c>
      <c r="V41" s="367"/>
      <c r="W41" s="366"/>
      <c r="X41" s="367">
        <f t="shared" si="14"/>
        <v>3021</v>
      </c>
      <c r="Y41" s="370">
        <f t="shared" si="15"/>
        <v>0.018867924528301883</v>
      </c>
    </row>
    <row r="42" spans="1:25" ht="19.5" customHeight="1">
      <c r="A42" s="364" t="s">
        <v>333</v>
      </c>
      <c r="B42" s="365">
        <v>352</v>
      </c>
      <c r="C42" s="366">
        <v>322</v>
      </c>
      <c r="D42" s="367">
        <v>0</v>
      </c>
      <c r="E42" s="366">
        <v>1</v>
      </c>
      <c r="F42" s="367">
        <f t="shared" si="9"/>
        <v>675</v>
      </c>
      <c r="G42" s="368">
        <f t="shared" si="10"/>
        <v>0.0005966882476282747</v>
      </c>
      <c r="H42" s="365">
        <v>215</v>
      </c>
      <c r="I42" s="366">
        <v>218</v>
      </c>
      <c r="J42" s="367">
        <v>0</v>
      </c>
      <c r="K42" s="366">
        <v>4</v>
      </c>
      <c r="L42" s="367">
        <f t="shared" si="11"/>
        <v>437</v>
      </c>
      <c r="M42" s="369">
        <f t="shared" si="0"/>
        <v>0.5446224256292906</v>
      </c>
      <c r="N42" s="365">
        <v>1654</v>
      </c>
      <c r="O42" s="366">
        <v>1516</v>
      </c>
      <c r="P42" s="367"/>
      <c r="Q42" s="366">
        <v>4</v>
      </c>
      <c r="R42" s="367">
        <f t="shared" si="12"/>
        <v>3174</v>
      </c>
      <c r="S42" s="368">
        <f t="shared" si="13"/>
        <v>0.0006827807806890492</v>
      </c>
      <c r="T42" s="365">
        <v>529</v>
      </c>
      <c r="U42" s="366">
        <v>865</v>
      </c>
      <c r="V42" s="367">
        <v>0</v>
      </c>
      <c r="W42" s="366">
        <v>6</v>
      </c>
      <c r="X42" s="367">
        <f t="shared" si="14"/>
        <v>1400</v>
      </c>
      <c r="Y42" s="370">
        <f t="shared" si="15"/>
        <v>1.2671428571428573</v>
      </c>
    </row>
    <row r="43" spans="1:25" ht="19.5" customHeight="1">
      <c r="A43" s="364" t="s">
        <v>334</v>
      </c>
      <c r="B43" s="365">
        <v>353</v>
      </c>
      <c r="C43" s="366">
        <v>302</v>
      </c>
      <c r="D43" s="367">
        <v>0</v>
      </c>
      <c r="E43" s="366">
        <v>0</v>
      </c>
      <c r="F43" s="367">
        <f t="shared" si="9"/>
        <v>655</v>
      </c>
      <c r="G43" s="368">
        <f t="shared" si="10"/>
        <v>0.0005790085958466962</v>
      </c>
      <c r="H43" s="365">
        <v>32</v>
      </c>
      <c r="I43" s="366">
        <v>33</v>
      </c>
      <c r="J43" s="367"/>
      <c r="K43" s="366"/>
      <c r="L43" s="367">
        <f t="shared" si="11"/>
        <v>65</v>
      </c>
      <c r="M43" s="369">
        <f>IF(ISERROR(F43/L43-1),"         /0",(F43/L43-1))</f>
        <v>9.076923076923077</v>
      </c>
      <c r="N43" s="365">
        <v>1769</v>
      </c>
      <c r="O43" s="366">
        <v>1008</v>
      </c>
      <c r="P43" s="367"/>
      <c r="Q43" s="366"/>
      <c r="R43" s="367">
        <f t="shared" si="12"/>
        <v>2777</v>
      </c>
      <c r="S43" s="368">
        <f t="shared" si="13"/>
        <v>0.00059737940389839</v>
      </c>
      <c r="T43" s="365">
        <v>856</v>
      </c>
      <c r="U43" s="366">
        <v>496</v>
      </c>
      <c r="V43" s="367"/>
      <c r="W43" s="366"/>
      <c r="X43" s="367">
        <f t="shared" si="14"/>
        <v>1352</v>
      </c>
      <c r="Y43" s="370">
        <f t="shared" si="15"/>
        <v>1.0539940828402368</v>
      </c>
    </row>
    <row r="44" spans="1:25" ht="19.5" customHeight="1">
      <c r="A44" s="364" t="s">
        <v>335</v>
      </c>
      <c r="B44" s="365">
        <v>262</v>
      </c>
      <c r="C44" s="366">
        <v>249</v>
      </c>
      <c r="D44" s="367">
        <v>0</v>
      </c>
      <c r="E44" s="366">
        <v>0</v>
      </c>
      <c r="F44" s="367">
        <f t="shared" si="9"/>
        <v>511</v>
      </c>
      <c r="G44" s="368">
        <f t="shared" si="10"/>
        <v>0.0004517151030193309</v>
      </c>
      <c r="H44" s="365">
        <v>10</v>
      </c>
      <c r="I44" s="366">
        <v>47</v>
      </c>
      <c r="J44" s="367"/>
      <c r="K44" s="366"/>
      <c r="L44" s="367">
        <f t="shared" si="11"/>
        <v>57</v>
      </c>
      <c r="M44" s="369">
        <f>IF(ISERROR(F44/L44-1),"         /0",(F44/L44-1))</f>
        <v>7.964912280701755</v>
      </c>
      <c r="N44" s="365">
        <v>1594</v>
      </c>
      <c r="O44" s="366">
        <v>1099</v>
      </c>
      <c r="P44" s="367"/>
      <c r="Q44" s="366"/>
      <c r="R44" s="367">
        <f t="shared" si="12"/>
        <v>2693</v>
      </c>
      <c r="S44" s="368">
        <f t="shared" si="13"/>
        <v>0.0005793095911769407</v>
      </c>
      <c r="T44" s="365">
        <v>679</v>
      </c>
      <c r="U44" s="366">
        <v>576</v>
      </c>
      <c r="V44" s="367"/>
      <c r="W44" s="366"/>
      <c r="X44" s="367">
        <f t="shared" si="14"/>
        <v>1255</v>
      </c>
      <c r="Y44" s="370">
        <f t="shared" si="15"/>
        <v>1.1458167330677291</v>
      </c>
    </row>
    <row r="45" spans="1:25" ht="19.5" customHeight="1" thickBot="1">
      <c r="A45" s="364" t="s">
        <v>282</v>
      </c>
      <c r="B45" s="365">
        <v>32760</v>
      </c>
      <c r="C45" s="366">
        <v>27483</v>
      </c>
      <c r="D45" s="367">
        <v>191</v>
      </c>
      <c r="E45" s="366">
        <v>41</v>
      </c>
      <c r="F45" s="367">
        <f t="shared" si="9"/>
        <v>60475</v>
      </c>
      <c r="G45" s="368">
        <f t="shared" si="10"/>
        <v>0.05345884707454802</v>
      </c>
      <c r="H45" s="365">
        <v>25480</v>
      </c>
      <c r="I45" s="366">
        <v>19079</v>
      </c>
      <c r="J45" s="367">
        <v>51</v>
      </c>
      <c r="K45" s="366">
        <v>218</v>
      </c>
      <c r="L45" s="367">
        <f t="shared" si="11"/>
        <v>44828</v>
      </c>
      <c r="M45" s="369">
        <f>IF(ISERROR(F45/L45-1),"         /0",(F45/L45-1))</f>
        <v>0.34904523958240397</v>
      </c>
      <c r="N45" s="365">
        <v>144682</v>
      </c>
      <c r="O45" s="366">
        <v>126371</v>
      </c>
      <c r="P45" s="367">
        <v>1942</v>
      </c>
      <c r="Q45" s="366">
        <v>1689</v>
      </c>
      <c r="R45" s="367">
        <f t="shared" si="12"/>
        <v>274684</v>
      </c>
      <c r="S45" s="368">
        <f t="shared" si="13"/>
        <v>0.059089148066411724</v>
      </c>
      <c r="T45" s="365">
        <v>102208</v>
      </c>
      <c r="U45" s="366">
        <v>82622</v>
      </c>
      <c r="V45" s="367">
        <v>211</v>
      </c>
      <c r="W45" s="366">
        <v>647</v>
      </c>
      <c r="X45" s="367">
        <f t="shared" si="14"/>
        <v>185688</v>
      </c>
      <c r="Y45" s="370">
        <f t="shared" si="15"/>
        <v>0.4792770669079316</v>
      </c>
    </row>
    <row r="46" spans="1:25" s="417" customFormat="1" ht="19.5" customHeight="1">
      <c r="A46" s="410" t="s">
        <v>52</v>
      </c>
      <c r="B46" s="411">
        <f>SUM(B47:B74)</f>
        <v>144029</v>
      </c>
      <c r="C46" s="412">
        <f>SUM(C47:C74)</f>
        <v>142817</v>
      </c>
      <c r="D46" s="413">
        <f>SUM(D47:D74)</f>
        <v>946</v>
      </c>
      <c r="E46" s="412">
        <f>SUM(E47:E74)</f>
        <v>759</v>
      </c>
      <c r="F46" s="413">
        <f t="shared" si="9"/>
        <v>288551</v>
      </c>
      <c r="G46" s="414">
        <f t="shared" si="10"/>
        <v>0.25507406006131306</v>
      </c>
      <c r="H46" s="411">
        <f>SUM(H47:H74)</f>
        <v>141487</v>
      </c>
      <c r="I46" s="412">
        <f>SUM(I47:I74)</f>
        <v>144307</v>
      </c>
      <c r="J46" s="413">
        <f>SUM(J47:J74)</f>
        <v>2967</v>
      </c>
      <c r="K46" s="412">
        <f>SUM(K47:K74)</f>
        <v>3444</v>
      </c>
      <c r="L46" s="413">
        <f t="shared" si="11"/>
        <v>292205</v>
      </c>
      <c r="M46" s="415">
        <f t="shared" si="0"/>
        <v>-0.012504919491452937</v>
      </c>
      <c r="N46" s="411">
        <f>SUM(N47:N74)</f>
        <v>606124</v>
      </c>
      <c r="O46" s="412">
        <f>SUM(O47:O74)</f>
        <v>597599</v>
      </c>
      <c r="P46" s="413">
        <f>SUM(P47:P74)</f>
        <v>6867</v>
      </c>
      <c r="Q46" s="412">
        <f>SUM(Q47:Q74)</f>
        <v>7327</v>
      </c>
      <c r="R46" s="413">
        <f t="shared" si="12"/>
        <v>1217917</v>
      </c>
      <c r="S46" s="414">
        <f t="shared" si="13"/>
        <v>0.2619944297651118</v>
      </c>
      <c r="T46" s="411">
        <f>SUM(T47:T74)</f>
        <v>577107</v>
      </c>
      <c r="U46" s="412">
        <f>SUM(U47:U74)</f>
        <v>571166</v>
      </c>
      <c r="V46" s="413">
        <f>SUM(V47:V74)</f>
        <v>14625</v>
      </c>
      <c r="W46" s="412">
        <f>SUM(W47:W74)</f>
        <v>15213</v>
      </c>
      <c r="X46" s="413">
        <f t="shared" si="14"/>
        <v>1178111</v>
      </c>
      <c r="Y46" s="416">
        <f t="shared" si="15"/>
        <v>0.03378798771932345</v>
      </c>
    </row>
    <row r="47" spans="1:25" ht="19.5" customHeight="1">
      <c r="A47" s="357" t="s">
        <v>336</v>
      </c>
      <c r="B47" s="358">
        <v>22911</v>
      </c>
      <c r="C47" s="359">
        <v>21788</v>
      </c>
      <c r="D47" s="360">
        <v>0</v>
      </c>
      <c r="E47" s="359">
        <v>0</v>
      </c>
      <c r="F47" s="360">
        <f t="shared" si="9"/>
        <v>44699</v>
      </c>
      <c r="G47" s="361">
        <f t="shared" si="10"/>
        <v>0.03951313774923889</v>
      </c>
      <c r="H47" s="358">
        <v>23616</v>
      </c>
      <c r="I47" s="359">
        <v>21128</v>
      </c>
      <c r="J47" s="360">
        <v>166</v>
      </c>
      <c r="K47" s="359">
        <v>271</v>
      </c>
      <c r="L47" s="360">
        <f t="shared" si="11"/>
        <v>45181</v>
      </c>
      <c r="M47" s="362">
        <f t="shared" si="0"/>
        <v>-0.010668201235032426</v>
      </c>
      <c r="N47" s="358">
        <v>99462</v>
      </c>
      <c r="O47" s="359">
        <v>93880</v>
      </c>
      <c r="P47" s="360">
        <v>3</v>
      </c>
      <c r="Q47" s="359">
        <v>8</v>
      </c>
      <c r="R47" s="360">
        <f t="shared" si="12"/>
        <v>193353</v>
      </c>
      <c r="S47" s="361">
        <f t="shared" si="13"/>
        <v>0.04159348213250465</v>
      </c>
      <c r="T47" s="378">
        <v>96527</v>
      </c>
      <c r="U47" s="359">
        <v>85033</v>
      </c>
      <c r="V47" s="360">
        <v>382</v>
      </c>
      <c r="W47" s="359">
        <v>276</v>
      </c>
      <c r="X47" s="360">
        <f t="shared" si="14"/>
        <v>182218</v>
      </c>
      <c r="Y47" s="363">
        <f t="shared" si="15"/>
        <v>0.06110812323700188</v>
      </c>
    </row>
    <row r="48" spans="1:25" ht="19.5" customHeight="1">
      <c r="A48" s="364" t="s">
        <v>337</v>
      </c>
      <c r="B48" s="365">
        <v>15942</v>
      </c>
      <c r="C48" s="366">
        <v>15180</v>
      </c>
      <c r="D48" s="367">
        <v>0</v>
      </c>
      <c r="E48" s="366">
        <v>0</v>
      </c>
      <c r="F48" s="367">
        <f t="shared" si="9"/>
        <v>31122</v>
      </c>
      <c r="G48" s="368">
        <f t="shared" si="10"/>
        <v>0.02751130613731432</v>
      </c>
      <c r="H48" s="365">
        <v>15533</v>
      </c>
      <c r="I48" s="366">
        <v>15833</v>
      </c>
      <c r="J48" s="367">
        <v>7</v>
      </c>
      <c r="K48" s="366">
        <v>8</v>
      </c>
      <c r="L48" s="367">
        <f t="shared" si="11"/>
        <v>31381</v>
      </c>
      <c r="M48" s="369">
        <f t="shared" si="0"/>
        <v>-0.008253401739906296</v>
      </c>
      <c r="N48" s="365">
        <v>66666</v>
      </c>
      <c r="O48" s="366">
        <v>67000</v>
      </c>
      <c r="P48" s="367">
        <v>0</v>
      </c>
      <c r="Q48" s="366">
        <v>0</v>
      </c>
      <c r="R48" s="367">
        <f t="shared" si="12"/>
        <v>133666</v>
      </c>
      <c r="S48" s="368">
        <f t="shared" si="13"/>
        <v>0.02875380460982434</v>
      </c>
      <c r="T48" s="379">
        <v>62780</v>
      </c>
      <c r="U48" s="366">
        <v>62205</v>
      </c>
      <c r="V48" s="367">
        <v>117</v>
      </c>
      <c r="W48" s="366">
        <v>307</v>
      </c>
      <c r="X48" s="367">
        <f t="shared" si="14"/>
        <v>125409</v>
      </c>
      <c r="Y48" s="370">
        <f t="shared" si="15"/>
        <v>0.06584056965608531</v>
      </c>
    </row>
    <row r="49" spans="1:25" ht="19.5" customHeight="1">
      <c r="A49" s="364" t="s">
        <v>338</v>
      </c>
      <c r="B49" s="365">
        <v>15579</v>
      </c>
      <c r="C49" s="366">
        <v>14420</v>
      </c>
      <c r="D49" s="367">
        <v>1</v>
      </c>
      <c r="E49" s="366">
        <v>0</v>
      </c>
      <c r="F49" s="367">
        <f t="shared" si="9"/>
        <v>30000</v>
      </c>
      <c r="G49" s="368">
        <f t="shared" si="10"/>
        <v>0.026519477672367765</v>
      </c>
      <c r="H49" s="365">
        <v>22576</v>
      </c>
      <c r="I49" s="366">
        <v>20654</v>
      </c>
      <c r="J49" s="367">
        <v>0</v>
      </c>
      <c r="K49" s="366">
        <v>263</v>
      </c>
      <c r="L49" s="367">
        <f t="shared" si="11"/>
        <v>43493</v>
      </c>
      <c r="M49" s="369">
        <f t="shared" si="0"/>
        <v>-0.3102338307313821</v>
      </c>
      <c r="N49" s="365">
        <v>69958</v>
      </c>
      <c r="O49" s="366">
        <v>66086</v>
      </c>
      <c r="P49" s="367">
        <v>281</v>
      </c>
      <c r="Q49" s="366">
        <v>113</v>
      </c>
      <c r="R49" s="367">
        <f t="shared" si="12"/>
        <v>136438</v>
      </c>
      <c r="S49" s="368">
        <f t="shared" si="13"/>
        <v>0.02935010842963217</v>
      </c>
      <c r="T49" s="379">
        <v>79304</v>
      </c>
      <c r="U49" s="366">
        <v>74368</v>
      </c>
      <c r="V49" s="367">
        <v>13</v>
      </c>
      <c r="W49" s="366">
        <v>263</v>
      </c>
      <c r="X49" s="367">
        <f t="shared" si="14"/>
        <v>153948</v>
      </c>
      <c r="Y49" s="370">
        <f t="shared" si="15"/>
        <v>-0.11373970431574298</v>
      </c>
    </row>
    <row r="50" spans="1:25" ht="19.5" customHeight="1">
      <c r="A50" s="364" t="s">
        <v>339</v>
      </c>
      <c r="B50" s="365">
        <v>11571</v>
      </c>
      <c r="C50" s="366">
        <v>11575</v>
      </c>
      <c r="D50" s="367">
        <v>402</v>
      </c>
      <c r="E50" s="366">
        <v>378</v>
      </c>
      <c r="F50" s="367">
        <f t="shared" si="9"/>
        <v>23926</v>
      </c>
      <c r="G50" s="368">
        <f t="shared" si="10"/>
        <v>0.021150167426302373</v>
      </c>
      <c r="H50" s="365">
        <v>11391</v>
      </c>
      <c r="I50" s="366">
        <v>12429</v>
      </c>
      <c r="J50" s="367">
        <v>715</v>
      </c>
      <c r="K50" s="366">
        <v>734</v>
      </c>
      <c r="L50" s="367">
        <f t="shared" si="11"/>
        <v>25269</v>
      </c>
      <c r="M50" s="369">
        <f t="shared" si="0"/>
        <v>-0.05314812616249154</v>
      </c>
      <c r="N50" s="365">
        <v>40156</v>
      </c>
      <c r="O50" s="366">
        <v>45263</v>
      </c>
      <c r="P50" s="367">
        <v>3588</v>
      </c>
      <c r="Q50" s="366">
        <v>3570</v>
      </c>
      <c r="R50" s="367">
        <f t="shared" si="12"/>
        <v>92577</v>
      </c>
      <c r="S50" s="368">
        <f t="shared" si="13"/>
        <v>0.019914869670400164</v>
      </c>
      <c r="T50" s="379">
        <v>36869</v>
      </c>
      <c r="U50" s="366">
        <v>44413</v>
      </c>
      <c r="V50" s="367">
        <v>3409</v>
      </c>
      <c r="W50" s="366">
        <v>3989</v>
      </c>
      <c r="X50" s="367">
        <f t="shared" si="14"/>
        <v>88680</v>
      </c>
      <c r="Y50" s="370">
        <f t="shared" si="15"/>
        <v>0.04394451962110968</v>
      </c>
    </row>
    <row r="51" spans="1:25" ht="19.5" customHeight="1">
      <c r="A51" s="364" t="s">
        <v>340</v>
      </c>
      <c r="B51" s="365">
        <v>10786</v>
      </c>
      <c r="C51" s="366">
        <v>11389</v>
      </c>
      <c r="D51" s="367">
        <v>3</v>
      </c>
      <c r="E51" s="366">
        <v>0</v>
      </c>
      <c r="F51" s="367">
        <f t="shared" si="9"/>
        <v>22178</v>
      </c>
      <c r="G51" s="368">
        <f t="shared" si="10"/>
        <v>0.01960496586059241</v>
      </c>
      <c r="H51" s="365">
        <v>11456</v>
      </c>
      <c r="I51" s="366">
        <v>11973</v>
      </c>
      <c r="J51" s="367">
        <v>2</v>
      </c>
      <c r="K51" s="366">
        <v>2</v>
      </c>
      <c r="L51" s="367">
        <f t="shared" si="11"/>
        <v>23433</v>
      </c>
      <c r="M51" s="369">
        <f t="shared" si="0"/>
        <v>-0.05355694960099011</v>
      </c>
      <c r="N51" s="365">
        <v>33558</v>
      </c>
      <c r="O51" s="366">
        <v>36404</v>
      </c>
      <c r="P51" s="367">
        <v>13</v>
      </c>
      <c r="Q51" s="366">
        <v>313</v>
      </c>
      <c r="R51" s="367">
        <f t="shared" si="12"/>
        <v>70288</v>
      </c>
      <c r="S51" s="368">
        <f t="shared" si="13"/>
        <v>0.01512013091149083</v>
      </c>
      <c r="T51" s="379">
        <v>58545</v>
      </c>
      <c r="U51" s="366">
        <v>58034</v>
      </c>
      <c r="V51" s="367">
        <v>3</v>
      </c>
      <c r="W51" s="366">
        <v>2</v>
      </c>
      <c r="X51" s="367">
        <f t="shared" si="14"/>
        <v>116584</v>
      </c>
      <c r="Y51" s="370">
        <f t="shared" si="15"/>
        <v>-0.397104233857133</v>
      </c>
    </row>
    <row r="52" spans="1:25" ht="19.5" customHeight="1">
      <c r="A52" s="364" t="s">
        <v>341</v>
      </c>
      <c r="B52" s="365">
        <v>7568</v>
      </c>
      <c r="C52" s="366">
        <v>8843</v>
      </c>
      <c r="D52" s="367">
        <v>1</v>
      </c>
      <c r="E52" s="366">
        <v>0</v>
      </c>
      <c r="F52" s="367">
        <f t="shared" si="9"/>
        <v>16412</v>
      </c>
      <c r="G52" s="368">
        <f t="shared" si="10"/>
        <v>0.014507922251963325</v>
      </c>
      <c r="H52" s="365">
        <v>9582</v>
      </c>
      <c r="I52" s="366">
        <v>11607</v>
      </c>
      <c r="J52" s="367">
        <v>1</v>
      </c>
      <c r="K52" s="366">
        <v>60</v>
      </c>
      <c r="L52" s="367">
        <f t="shared" si="11"/>
        <v>21250</v>
      </c>
      <c r="M52" s="369">
        <f t="shared" si="0"/>
        <v>-0.22767058823529407</v>
      </c>
      <c r="N52" s="365">
        <v>38652</v>
      </c>
      <c r="O52" s="366">
        <v>39815</v>
      </c>
      <c r="P52" s="367">
        <v>6</v>
      </c>
      <c r="Q52" s="366">
        <v>0</v>
      </c>
      <c r="R52" s="367">
        <f t="shared" si="12"/>
        <v>78473</v>
      </c>
      <c r="S52" s="368">
        <f t="shared" si="13"/>
        <v>0.016880862067741576</v>
      </c>
      <c r="T52" s="379">
        <v>42111</v>
      </c>
      <c r="U52" s="366">
        <v>42378</v>
      </c>
      <c r="V52" s="367">
        <v>20</v>
      </c>
      <c r="W52" s="366">
        <v>60</v>
      </c>
      <c r="X52" s="367">
        <f t="shared" si="14"/>
        <v>84569</v>
      </c>
      <c r="Y52" s="370">
        <f t="shared" si="15"/>
        <v>-0.07208315103643181</v>
      </c>
    </row>
    <row r="53" spans="1:25" ht="19.5" customHeight="1">
      <c r="A53" s="364" t="s">
        <v>342</v>
      </c>
      <c r="B53" s="365">
        <v>5168</v>
      </c>
      <c r="C53" s="366">
        <v>7420</v>
      </c>
      <c r="D53" s="367">
        <v>0</v>
      </c>
      <c r="E53" s="366">
        <v>0</v>
      </c>
      <c r="F53" s="367">
        <f aca="true" t="shared" si="16" ref="F53:F62">SUM(B53:E53)</f>
        <v>12588</v>
      </c>
      <c r="G53" s="368">
        <f aca="true" t="shared" si="17" ref="G53:G62">F53/$F$9</f>
        <v>0.011127572831325514</v>
      </c>
      <c r="H53" s="365">
        <v>4223</v>
      </c>
      <c r="I53" s="366">
        <v>5198</v>
      </c>
      <c r="J53" s="367">
        <v>4</v>
      </c>
      <c r="K53" s="366">
        <v>4</v>
      </c>
      <c r="L53" s="367">
        <f aca="true" t="shared" si="18" ref="L53:L62">SUM(H53:K53)</f>
        <v>9429</v>
      </c>
      <c r="M53" s="369">
        <f t="shared" si="0"/>
        <v>0.3350302258988227</v>
      </c>
      <c r="N53" s="365">
        <v>21183</v>
      </c>
      <c r="O53" s="366">
        <v>25428</v>
      </c>
      <c r="P53" s="367">
        <v>4</v>
      </c>
      <c r="Q53" s="366">
        <v>4</v>
      </c>
      <c r="R53" s="367">
        <f aca="true" t="shared" si="19" ref="R53:R62">SUM(N53:Q53)</f>
        <v>46619</v>
      </c>
      <c r="S53" s="368">
        <f aca="true" t="shared" si="20" ref="S53:S62">R53/$R$9</f>
        <v>0.01002853094358626</v>
      </c>
      <c r="T53" s="379">
        <v>15724</v>
      </c>
      <c r="U53" s="366">
        <v>17833</v>
      </c>
      <c r="V53" s="367">
        <v>1297</v>
      </c>
      <c r="W53" s="366">
        <v>774</v>
      </c>
      <c r="X53" s="367">
        <f aca="true" t="shared" si="21" ref="X53:X62">SUM(T53:W53)</f>
        <v>35628</v>
      </c>
      <c r="Y53" s="370">
        <f aca="true" t="shared" si="22" ref="Y53:Y62">IF(ISERROR(R53/X53-1),"         /0",(R53/X53-1))</f>
        <v>0.30849331986078354</v>
      </c>
    </row>
    <row r="54" spans="1:25" ht="19.5" customHeight="1">
      <c r="A54" s="364" t="s">
        <v>343</v>
      </c>
      <c r="B54" s="365">
        <v>5274</v>
      </c>
      <c r="C54" s="366">
        <v>4680</v>
      </c>
      <c r="D54" s="367">
        <v>0</v>
      </c>
      <c r="E54" s="366">
        <v>0</v>
      </c>
      <c r="F54" s="367">
        <f t="shared" si="16"/>
        <v>9954</v>
      </c>
      <c r="G54" s="368">
        <f t="shared" si="17"/>
        <v>0.008799162691691625</v>
      </c>
      <c r="H54" s="365">
        <v>3162</v>
      </c>
      <c r="I54" s="366">
        <v>2949</v>
      </c>
      <c r="J54" s="367"/>
      <c r="K54" s="366">
        <v>2</v>
      </c>
      <c r="L54" s="367">
        <f t="shared" si="18"/>
        <v>6113</v>
      </c>
      <c r="M54" s="369">
        <f t="shared" si="0"/>
        <v>0.6283330606903321</v>
      </c>
      <c r="N54" s="365">
        <v>23759</v>
      </c>
      <c r="O54" s="366">
        <v>20621</v>
      </c>
      <c r="P54" s="367">
        <v>1</v>
      </c>
      <c r="Q54" s="366">
        <v>0</v>
      </c>
      <c r="R54" s="367">
        <f t="shared" si="19"/>
        <v>44381</v>
      </c>
      <c r="S54" s="368">
        <f t="shared" si="20"/>
        <v>0.009547099504650504</v>
      </c>
      <c r="T54" s="379">
        <v>10523</v>
      </c>
      <c r="U54" s="366">
        <v>9235</v>
      </c>
      <c r="V54" s="367">
        <v>4</v>
      </c>
      <c r="W54" s="366">
        <v>2</v>
      </c>
      <c r="X54" s="367">
        <f t="shared" si="21"/>
        <v>19764</v>
      </c>
      <c r="Y54" s="370">
        <f t="shared" si="22"/>
        <v>1.2455474600283343</v>
      </c>
    </row>
    <row r="55" spans="1:25" ht="19.5" customHeight="1">
      <c r="A55" s="364" t="s">
        <v>344</v>
      </c>
      <c r="B55" s="365">
        <v>3497</v>
      </c>
      <c r="C55" s="366">
        <v>2170</v>
      </c>
      <c r="D55" s="367">
        <v>0</v>
      </c>
      <c r="E55" s="366">
        <v>0</v>
      </c>
      <c r="F55" s="367">
        <f t="shared" si="16"/>
        <v>5667</v>
      </c>
      <c r="G55" s="368">
        <f t="shared" si="17"/>
        <v>0.005009529332310271</v>
      </c>
      <c r="H55" s="365">
        <v>3165</v>
      </c>
      <c r="I55" s="366">
        <v>3214</v>
      </c>
      <c r="J55" s="367"/>
      <c r="K55" s="366"/>
      <c r="L55" s="367">
        <f t="shared" si="18"/>
        <v>6379</v>
      </c>
      <c r="M55" s="369">
        <f t="shared" si="0"/>
        <v>-0.11161624079009247</v>
      </c>
      <c r="N55" s="365">
        <v>12043</v>
      </c>
      <c r="O55" s="366">
        <v>9736</v>
      </c>
      <c r="P55" s="367">
        <v>0</v>
      </c>
      <c r="Q55" s="366"/>
      <c r="R55" s="367">
        <f t="shared" si="19"/>
        <v>21779</v>
      </c>
      <c r="S55" s="368">
        <f t="shared" si="20"/>
        <v>0.004685029181671961</v>
      </c>
      <c r="T55" s="379">
        <v>12613</v>
      </c>
      <c r="U55" s="366">
        <v>11467</v>
      </c>
      <c r="V55" s="367">
        <v>1</v>
      </c>
      <c r="W55" s="366"/>
      <c r="X55" s="367">
        <f t="shared" si="21"/>
        <v>24081</v>
      </c>
      <c r="Y55" s="370">
        <f t="shared" si="22"/>
        <v>-0.09559403679249201</v>
      </c>
    </row>
    <row r="56" spans="1:25" ht="19.5" customHeight="1">
      <c r="A56" s="364" t="s">
        <v>345</v>
      </c>
      <c r="B56" s="365">
        <v>2875</v>
      </c>
      <c r="C56" s="366">
        <v>2215</v>
      </c>
      <c r="D56" s="367">
        <v>0</v>
      </c>
      <c r="E56" s="366">
        <v>0</v>
      </c>
      <c r="F56" s="367">
        <f t="shared" si="16"/>
        <v>5090</v>
      </c>
      <c r="G56" s="368">
        <f t="shared" si="17"/>
        <v>0.0044994713784117304</v>
      </c>
      <c r="H56" s="365">
        <v>3224</v>
      </c>
      <c r="I56" s="366">
        <v>2521</v>
      </c>
      <c r="J56" s="367"/>
      <c r="K56" s="366"/>
      <c r="L56" s="367">
        <f t="shared" si="18"/>
        <v>5745</v>
      </c>
      <c r="M56" s="369">
        <f t="shared" si="0"/>
        <v>-0.11401218450826811</v>
      </c>
      <c r="N56" s="365">
        <v>9965</v>
      </c>
      <c r="O56" s="366">
        <v>10121</v>
      </c>
      <c r="P56" s="367"/>
      <c r="Q56" s="366"/>
      <c r="R56" s="367">
        <f t="shared" si="19"/>
        <v>20086</v>
      </c>
      <c r="S56" s="368">
        <f t="shared" si="20"/>
        <v>0.004320836408607512</v>
      </c>
      <c r="T56" s="379">
        <v>10379</v>
      </c>
      <c r="U56" s="366">
        <v>9914</v>
      </c>
      <c r="V56" s="367">
        <v>18</v>
      </c>
      <c r="W56" s="366"/>
      <c r="X56" s="367">
        <f t="shared" si="21"/>
        <v>20311</v>
      </c>
      <c r="Y56" s="370">
        <f t="shared" si="22"/>
        <v>-0.01107774112549853</v>
      </c>
    </row>
    <row r="57" spans="1:25" ht="19.5" customHeight="1">
      <c r="A57" s="364" t="s">
        <v>346</v>
      </c>
      <c r="B57" s="365">
        <v>3397</v>
      </c>
      <c r="C57" s="366">
        <v>1386</v>
      </c>
      <c r="D57" s="367">
        <v>20</v>
      </c>
      <c r="E57" s="366">
        <v>0</v>
      </c>
      <c r="F57" s="367">
        <f t="shared" si="16"/>
        <v>4803</v>
      </c>
      <c r="G57" s="368">
        <f t="shared" si="17"/>
        <v>0.004245768375346079</v>
      </c>
      <c r="H57" s="365">
        <v>3862</v>
      </c>
      <c r="I57" s="366">
        <v>3039</v>
      </c>
      <c r="J57" s="367">
        <v>8</v>
      </c>
      <c r="K57" s="366"/>
      <c r="L57" s="367">
        <f t="shared" si="18"/>
        <v>6909</v>
      </c>
      <c r="M57" s="369">
        <f t="shared" si="0"/>
        <v>-0.3048198002605298</v>
      </c>
      <c r="N57" s="365">
        <v>18493</v>
      </c>
      <c r="O57" s="366">
        <v>10939</v>
      </c>
      <c r="P57" s="367">
        <v>20</v>
      </c>
      <c r="Q57" s="366"/>
      <c r="R57" s="367">
        <f t="shared" si="19"/>
        <v>29452</v>
      </c>
      <c r="S57" s="368">
        <f t="shared" si="20"/>
        <v>0.006335620527049111</v>
      </c>
      <c r="T57" s="379">
        <v>14214</v>
      </c>
      <c r="U57" s="366">
        <v>11084</v>
      </c>
      <c r="V57" s="367">
        <v>8</v>
      </c>
      <c r="W57" s="366">
        <v>0</v>
      </c>
      <c r="X57" s="367">
        <f t="shared" si="21"/>
        <v>25306</v>
      </c>
      <c r="Y57" s="370">
        <f t="shared" si="22"/>
        <v>0.16383466371611477</v>
      </c>
    </row>
    <row r="58" spans="1:25" ht="19.5" customHeight="1">
      <c r="A58" s="364" t="s">
        <v>347</v>
      </c>
      <c r="B58" s="365">
        <v>2503</v>
      </c>
      <c r="C58" s="366">
        <v>2265</v>
      </c>
      <c r="D58" s="367">
        <v>0</v>
      </c>
      <c r="E58" s="366">
        <v>0</v>
      </c>
      <c r="F58" s="367">
        <f t="shared" si="16"/>
        <v>4768</v>
      </c>
      <c r="G58" s="368">
        <f t="shared" si="17"/>
        <v>0.004214828984728317</v>
      </c>
      <c r="H58" s="365">
        <v>711</v>
      </c>
      <c r="I58" s="366">
        <v>650</v>
      </c>
      <c r="J58" s="367">
        <v>2</v>
      </c>
      <c r="K58" s="366"/>
      <c r="L58" s="367">
        <f t="shared" si="18"/>
        <v>1363</v>
      </c>
      <c r="M58" s="369">
        <f t="shared" si="0"/>
        <v>2.4981658107116655</v>
      </c>
      <c r="N58" s="365">
        <v>12703</v>
      </c>
      <c r="O58" s="366">
        <v>10892</v>
      </c>
      <c r="P58" s="367"/>
      <c r="Q58" s="366"/>
      <c r="R58" s="367">
        <f t="shared" si="19"/>
        <v>23595</v>
      </c>
      <c r="S58" s="368">
        <f t="shared" si="20"/>
        <v>0.005075681323364246</v>
      </c>
      <c r="T58" s="379">
        <v>3097</v>
      </c>
      <c r="U58" s="366">
        <v>3129</v>
      </c>
      <c r="V58" s="367">
        <v>2</v>
      </c>
      <c r="W58" s="366"/>
      <c r="X58" s="367">
        <f t="shared" si="21"/>
        <v>6228</v>
      </c>
      <c r="Y58" s="370">
        <f t="shared" si="22"/>
        <v>2.7885356454720616</v>
      </c>
    </row>
    <row r="59" spans="1:25" ht="19.5" customHeight="1">
      <c r="A59" s="364" t="s">
        <v>348</v>
      </c>
      <c r="B59" s="365">
        <v>1988</v>
      </c>
      <c r="C59" s="366">
        <v>2148</v>
      </c>
      <c r="D59" s="367">
        <v>1</v>
      </c>
      <c r="E59" s="366">
        <v>54</v>
      </c>
      <c r="F59" s="367">
        <f t="shared" si="16"/>
        <v>4191</v>
      </c>
      <c r="G59" s="368">
        <f t="shared" si="17"/>
        <v>0.0037047710308297766</v>
      </c>
      <c r="H59" s="365">
        <v>2346</v>
      </c>
      <c r="I59" s="366">
        <v>3137</v>
      </c>
      <c r="J59" s="367"/>
      <c r="K59" s="366"/>
      <c r="L59" s="367">
        <f t="shared" si="18"/>
        <v>5483</v>
      </c>
      <c r="M59" s="369">
        <f t="shared" si="0"/>
        <v>-0.23563742476746308</v>
      </c>
      <c r="N59" s="365">
        <v>9751</v>
      </c>
      <c r="O59" s="366">
        <v>11133</v>
      </c>
      <c r="P59" s="367">
        <v>1</v>
      </c>
      <c r="Q59" s="366">
        <v>54</v>
      </c>
      <c r="R59" s="367">
        <f t="shared" si="19"/>
        <v>20939</v>
      </c>
      <c r="S59" s="368">
        <f t="shared" si="20"/>
        <v>0.0045043310544574675</v>
      </c>
      <c r="T59" s="379">
        <v>13107</v>
      </c>
      <c r="U59" s="366">
        <v>13881</v>
      </c>
      <c r="V59" s="367">
        <v>11</v>
      </c>
      <c r="W59" s="366">
        <v>0</v>
      </c>
      <c r="X59" s="367">
        <f t="shared" si="21"/>
        <v>26999</v>
      </c>
      <c r="Y59" s="370">
        <f t="shared" si="22"/>
        <v>-0.22445275750953742</v>
      </c>
    </row>
    <row r="60" spans="1:25" ht="19.5" customHeight="1">
      <c r="A60" s="364" t="s">
        <v>349</v>
      </c>
      <c r="B60" s="365">
        <v>1874</v>
      </c>
      <c r="C60" s="366">
        <v>2263</v>
      </c>
      <c r="D60" s="367">
        <v>0</v>
      </c>
      <c r="E60" s="366">
        <v>0</v>
      </c>
      <c r="F60" s="367">
        <f t="shared" si="16"/>
        <v>4137</v>
      </c>
      <c r="G60" s="368">
        <f t="shared" si="17"/>
        <v>0.0036570359710195147</v>
      </c>
      <c r="H60" s="365">
        <v>963</v>
      </c>
      <c r="I60" s="366">
        <v>1454</v>
      </c>
      <c r="J60" s="367">
        <v>4</v>
      </c>
      <c r="K60" s="366">
        <v>0</v>
      </c>
      <c r="L60" s="367">
        <f t="shared" si="18"/>
        <v>2421</v>
      </c>
      <c r="M60" s="369">
        <f t="shared" si="0"/>
        <v>0.7087980173482031</v>
      </c>
      <c r="N60" s="365">
        <v>5427</v>
      </c>
      <c r="O60" s="366">
        <v>7665</v>
      </c>
      <c r="P60" s="367"/>
      <c r="Q60" s="366">
        <v>40</v>
      </c>
      <c r="R60" s="367">
        <f t="shared" si="19"/>
        <v>13132</v>
      </c>
      <c r="S60" s="368">
        <f t="shared" si="20"/>
        <v>0.0028249140554532435</v>
      </c>
      <c r="T60" s="379">
        <v>2904</v>
      </c>
      <c r="U60" s="366">
        <v>4162</v>
      </c>
      <c r="V60" s="367">
        <v>4</v>
      </c>
      <c r="W60" s="366">
        <v>0</v>
      </c>
      <c r="X60" s="367">
        <f t="shared" si="21"/>
        <v>7070</v>
      </c>
      <c r="Y60" s="370">
        <f t="shared" si="22"/>
        <v>0.8574257425742575</v>
      </c>
    </row>
    <row r="61" spans="1:25" ht="19.5" customHeight="1">
      <c r="A61" s="364" t="s">
        <v>350</v>
      </c>
      <c r="B61" s="365">
        <v>1480</v>
      </c>
      <c r="C61" s="366">
        <v>1677</v>
      </c>
      <c r="D61" s="367">
        <v>0</v>
      </c>
      <c r="E61" s="366">
        <v>0</v>
      </c>
      <c r="F61" s="367">
        <f t="shared" si="16"/>
        <v>3157</v>
      </c>
      <c r="G61" s="368">
        <f t="shared" si="17"/>
        <v>0.002790733033722168</v>
      </c>
      <c r="H61" s="365">
        <v>2482</v>
      </c>
      <c r="I61" s="366">
        <v>3011</v>
      </c>
      <c r="J61" s="367"/>
      <c r="K61" s="366"/>
      <c r="L61" s="367">
        <f t="shared" si="18"/>
        <v>5493</v>
      </c>
      <c r="M61" s="369">
        <f t="shared" si="0"/>
        <v>-0.42526852357545963</v>
      </c>
      <c r="N61" s="365">
        <v>5922</v>
      </c>
      <c r="O61" s="366">
        <v>6511</v>
      </c>
      <c r="P61" s="367"/>
      <c r="Q61" s="366"/>
      <c r="R61" s="367">
        <f t="shared" si="19"/>
        <v>12433</v>
      </c>
      <c r="S61" s="368">
        <f t="shared" si="20"/>
        <v>0.002674547399592612</v>
      </c>
      <c r="T61" s="379">
        <v>6164</v>
      </c>
      <c r="U61" s="366">
        <v>7285</v>
      </c>
      <c r="V61" s="367">
        <v>56</v>
      </c>
      <c r="W61" s="366">
        <v>236</v>
      </c>
      <c r="X61" s="367">
        <f t="shared" si="21"/>
        <v>13741</v>
      </c>
      <c r="Y61" s="370">
        <f t="shared" si="22"/>
        <v>-0.09518957863328725</v>
      </c>
    </row>
    <row r="62" spans="1:25" ht="19.5" customHeight="1">
      <c r="A62" s="364" t="s">
        <v>351</v>
      </c>
      <c r="B62" s="365">
        <v>1043</v>
      </c>
      <c r="C62" s="366">
        <v>1644</v>
      </c>
      <c r="D62" s="367">
        <v>42</v>
      </c>
      <c r="E62" s="366">
        <v>0</v>
      </c>
      <c r="F62" s="367">
        <f t="shared" si="16"/>
        <v>2729</v>
      </c>
      <c r="G62" s="368">
        <f t="shared" si="17"/>
        <v>0.002412388485596388</v>
      </c>
      <c r="H62" s="365">
        <v>1050</v>
      </c>
      <c r="I62" s="366">
        <v>1553</v>
      </c>
      <c r="J62" s="367">
        <v>2</v>
      </c>
      <c r="K62" s="366"/>
      <c r="L62" s="367">
        <f t="shared" si="18"/>
        <v>2605</v>
      </c>
      <c r="M62" s="369">
        <f t="shared" si="0"/>
        <v>0.04760076775431865</v>
      </c>
      <c r="N62" s="365">
        <v>4185</v>
      </c>
      <c r="O62" s="366">
        <v>5445</v>
      </c>
      <c r="P62" s="367">
        <v>45</v>
      </c>
      <c r="Q62" s="366">
        <v>0</v>
      </c>
      <c r="R62" s="367">
        <f t="shared" si="19"/>
        <v>9675</v>
      </c>
      <c r="S62" s="368">
        <f t="shared" si="20"/>
        <v>0.002081255215238359</v>
      </c>
      <c r="T62" s="379">
        <v>5440</v>
      </c>
      <c r="U62" s="366">
        <v>6226</v>
      </c>
      <c r="V62" s="367">
        <v>5</v>
      </c>
      <c r="W62" s="366">
        <v>34</v>
      </c>
      <c r="X62" s="367">
        <f t="shared" si="21"/>
        <v>11705</v>
      </c>
      <c r="Y62" s="370">
        <f t="shared" si="22"/>
        <v>-0.17343015805211448</v>
      </c>
    </row>
    <row r="63" spans="1:25" ht="19.5" customHeight="1">
      <c r="A63" s="364" t="s">
        <v>352</v>
      </c>
      <c r="B63" s="365">
        <v>1487</v>
      </c>
      <c r="C63" s="366">
        <v>1182</v>
      </c>
      <c r="D63" s="367">
        <v>0</v>
      </c>
      <c r="E63" s="366">
        <v>0</v>
      </c>
      <c r="F63" s="367">
        <f aca="true" t="shared" si="23" ref="F63:F79">SUM(B63:E63)</f>
        <v>2669</v>
      </c>
      <c r="G63" s="368">
        <f aca="true" t="shared" si="24" ref="G63:G79">F63/$F$9</f>
        <v>0.002359349530251652</v>
      </c>
      <c r="H63" s="365">
        <v>440</v>
      </c>
      <c r="I63" s="366">
        <v>535</v>
      </c>
      <c r="J63" s="367"/>
      <c r="K63" s="366">
        <v>23</v>
      </c>
      <c r="L63" s="367">
        <f aca="true" t="shared" si="25" ref="L63:L79">SUM(H63:K63)</f>
        <v>998</v>
      </c>
      <c r="M63" s="369">
        <f t="shared" si="0"/>
        <v>1.6743486973947896</v>
      </c>
      <c r="N63" s="365">
        <v>6332</v>
      </c>
      <c r="O63" s="366">
        <v>4439</v>
      </c>
      <c r="P63" s="367"/>
      <c r="Q63" s="366"/>
      <c r="R63" s="367">
        <f aca="true" t="shared" si="26" ref="R63:R79">SUM(N63:Q63)</f>
        <v>10771</v>
      </c>
      <c r="S63" s="368">
        <f aca="true" t="shared" si="27" ref="S63:S79">R63/$R$9</f>
        <v>0.0023170232478896503</v>
      </c>
      <c r="T63" s="379">
        <v>4482</v>
      </c>
      <c r="U63" s="366">
        <v>3213</v>
      </c>
      <c r="V63" s="367">
        <v>1</v>
      </c>
      <c r="W63" s="366">
        <v>23</v>
      </c>
      <c r="X63" s="367">
        <f aca="true" t="shared" si="28" ref="X63:X79">SUM(T63:W63)</f>
        <v>7719</v>
      </c>
      <c r="Y63" s="370">
        <f>IF(ISERROR(R63/X63-1),"         /0",(R63/X63-1))</f>
        <v>0.3953880036274129</v>
      </c>
    </row>
    <row r="64" spans="1:25" ht="19.5" customHeight="1">
      <c r="A64" s="364" t="s">
        <v>353</v>
      </c>
      <c r="B64" s="365">
        <v>1303</v>
      </c>
      <c r="C64" s="366">
        <v>917</v>
      </c>
      <c r="D64" s="367">
        <v>183</v>
      </c>
      <c r="E64" s="366">
        <v>0</v>
      </c>
      <c r="F64" s="367">
        <f t="shared" si="23"/>
        <v>2403</v>
      </c>
      <c r="G64" s="368">
        <f t="shared" si="24"/>
        <v>0.002124210161556658</v>
      </c>
      <c r="H64" s="365">
        <v>579</v>
      </c>
      <c r="I64" s="366">
        <v>447</v>
      </c>
      <c r="J64" s="367"/>
      <c r="K64" s="366">
        <v>12</v>
      </c>
      <c r="L64" s="367">
        <f t="shared" si="25"/>
        <v>1038</v>
      </c>
      <c r="M64" s="369">
        <f t="shared" si="0"/>
        <v>1.3150289017341041</v>
      </c>
      <c r="N64" s="365">
        <v>4147</v>
      </c>
      <c r="O64" s="366">
        <v>3123</v>
      </c>
      <c r="P64" s="367">
        <v>188</v>
      </c>
      <c r="Q64" s="366">
        <v>8</v>
      </c>
      <c r="R64" s="367">
        <f t="shared" si="26"/>
        <v>7466</v>
      </c>
      <c r="S64" s="368">
        <f t="shared" si="27"/>
        <v>0.0016060621640278645</v>
      </c>
      <c r="T64" s="379">
        <v>2345</v>
      </c>
      <c r="U64" s="366">
        <v>1871</v>
      </c>
      <c r="V64" s="367">
        <v>4</v>
      </c>
      <c r="W64" s="366">
        <v>16</v>
      </c>
      <c r="X64" s="367">
        <f t="shared" si="28"/>
        <v>4236</v>
      </c>
      <c r="Y64" s="370">
        <f>IF(ISERROR(R64/X64-1),"         /0",(R64/X64-1))</f>
        <v>0.7625118035882907</v>
      </c>
    </row>
    <row r="65" spans="1:25" ht="19.5" customHeight="1">
      <c r="A65" s="364" t="s">
        <v>354</v>
      </c>
      <c r="B65" s="365">
        <v>1017</v>
      </c>
      <c r="C65" s="366">
        <v>1014</v>
      </c>
      <c r="D65" s="367">
        <v>0</v>
      </c>
      <c r="E65" s="366">
        <v>0</v>
      </c>
      <c r="F65" s="367">
        <f t="shared" si="23"/>
        <v>2031</v>
      </c>
      <c r="G65" s="368">
        <f t="shared" si="24"/>
        <v>0.0017953686384192978</v>
      </c>
      <c r="H65" s="365">
        <v>737</v>
      </c>
      <c r="I65" s="366">
        <v>685</v>
      </c>
      <c r="J65" s="367"/>
      <c r="K65" s="366"/>
      <c r="L65" s="367">
        <f t="shared" si="25"/>
        <v>1422</v>
      </c>
      <c r="M65" s="369">
        <f t="shared" si="0"/>
        <v>0.4282700421940928</v>
      </c>
      <c r="N65" s="365">
        <v>4036</v>
      </c>
      <c r="O65" s="366">
        <v>4083</v>
      </c>
      <c r="P65" s="367"/>
      <c r="Q65" s="366"/>
      <c r="R65" s="367">
        <f t="shared" si="26"/>
        <v>8119</v>
      </c>
      <c r="S65" s="368">
        <f t="shared" si="27"/>
        <v>0.0017465334462553217</v>
      </c>
      <c r="T65" s="379">
        <v>4506</v>
      </c>
      <c r="U65" s="366">
        <v>4372</v>
      </c>
      <c r="V65" s="367"/>
      <c r="W65" s="366"/>
      <c r="X65" s="367">
        <f t="shared" si="28"/>
        <v>8878</v>
      </c>
      <c r="Y65" s="370" t="s">
        <v>43</v>
      </c>
    </row>
    <row r="66" spans="1:25" ht="19.5" customHeight="1">
      <c r="A66" s="364" t="s">
        <v>355</v>
      </c>
      <c r="B66" s="365">
        <v>1022</v>
      </c>
      <c r="C66" s="366">
        <v>915</v>
      </c>
      <c r="D66" s="367">
        <v>0</v>
      </c>
      <c r="E66" s="366">
        <v>0</v>
      </c>
      <c r="F66" s="367">
        <f t="shared" si="23"/>
        <v>1937</v>
      </c>
      <c r="G66" s="368">
        <f t="shared" si="24"/>
        <v>0.0017122742750458786</v>
      </c>
      <c r="H66" s="365">
        <v>1483</v>
      </c>
      <c r="I66" s="366">
        <v>1795</v>
      </c>
      <c r="J66" s="367"/>
      <c r="K66" s="366"/>
      <c r="L66" s="367">
        <f t="shared" si="25"/>
        <v>3278</v>
      </c>
      <c r="M66" s="369">
        <f t="shared" si="0"/>
        <v>-0.40909090909090906</v>
      </c>
      <c r="N66" s="365">
        <v>4340</v>
      </c>
      <c r="O66" s="366">
        <v>3750</v>
      </c>
      <c r="P66" s="367">
        <v>45</v>
      </c>
      <c r="Q66" s="366">
        <v>160</v>
      </c>
      <c r="R66" s="367">
        <f t="shared" si="26"/>
        <v>8295</v>
      </c>
      <c r="S66" s="368">
        <f t="shared" si="27"/>
        <v>0.0017843940062431203</v>
      </c>
      <c r="T66" s="379">
        <v>6469</v>
      </c>
      <c r="U66" s="366">
        <v>7002</v>
      </c>
      <c r="V66" s="367">
        <v>11</v>
      </c>
      <c r="W66" s="366">
        <v>0</v>
      </c>
      <c r="X66" s="367">
        <f t="shared" si="28"/>
        <v>13482</v>
      </c>
      <c r="Y66" s="370">
        <f aca="true" t="shared" si="29" ref="Y66:Y72">IF(ISERROR(R66/X66-1),"         /0",(R66/X66-1))</f>
        <v>-0.3847352024922118</v>
      </c>
    </row>
    <row r="67" spans="1:25" ht="19.5" customHeight="1">
      <c r="A67" s="364" t="s">
        <v>356</v>
      </c>
      <c r="B67" s="365">
        <v>667</v>
      </c>
      <c r="C67" s="366">
        <v>909</v>
      </c>
      <c r="D67" s="367">
        <v>0</v>
      </c>
      <c r="E67" s="366">
        <v>0</v>
      </c>
      <c r="F67" s="367">
        <f t="shared" si="23"/>
        <v>1576</v>
      </c>
      <c r="G67" s="368">
        <f t="shared" si="24"/>
        <v>0.0013931565603883865</v>
      </c>
      <c r="H67" s="365">
        <v>640</v>
      </c>
      <c r="I67" s="366">
        <v>926</v>
      </c>
      <c r="J67" s="367"/>
      <c r="K67" s="366">
        <v>0</v>
      </c>
      <c r="L67" s="367">
        <f t="shared" si="25"/>
        <v>1566</v>
      </c>
      <c r="M67" s="369">
        <f t="shared" si="0"/>
        <v>0.0063856960408683605</v>
      </c>
      <c r="N67" s="365">
        <v>2948</v>
      </c>
      <c r="O67" s="366">
        <v>4096</v>
      </c>
      <c r="P67" s="367">
        <v>0</v>
      </c>
      <c r="Q67" s="366">
        <v>0</v>
      </c>
      <c r="R67" s="367">
        <f t="shared" si="26"/>
        <v>7044</v>
      </c>
      <c r="S67" s="368">
        <f t="shared" si="27"/>
        <v>0.001515282866784393</v>
      </c>
      <c r="T67" s="379">
        <v>2936</v>
      </c>
      <c r="U67" s="366">
        <v>3643</v>
      </c>
      <c r="V67" s="367">
        <v>9</v>
      </c>
      <c r="W67" s="366">
        <v>0</v>
      </c>
      <c r="X67" s="367">
        <f t="shared" si="28"/>
        <v>6588</v>
      </c>
      <c r="Y67" s="370">
        <f t="shared" si="29"/>
        <v>0.06921675774134783</v>
      </c>
    </row>
    <row r="68" spans="1:25" ht="19.5" customHeight="1">
      <c r="A68" s="364" t="s">
        <v>357</v>
      </c>
      <c r="B68" s="365">
        <v>744</v>
      </c>
      <c r="C68" s="366">
        <v>810</v>
      </c>
      <c r="D68" s="367">
        <v>0</v>
      </c>
      <c r="E68" s="366">
        <v>0</v>
      </c>
      <c r="F68" s="367">
        <f t="shared" si="23"/>
        <v>1554</v>
      </c>
      <c r="G68" s="368">
        <f t="shared" si="24"/>
        <v>0.0013737089434286503</v>
      </c>
      <c r="H68" s="365">
        <v>401</v>
      </c>
      <c r="I68" s="366">
        <v>372</v>
      </c>
      <c r="J68" s="367"/>
      <c r="K68" s="366"/>
      <c r="L68" s="367">
        <f t="shared" si="25"/>
        <v>773</v>
      </c>
      <c r="M68" s="369">
        <f t="shared" si="0"/>
        <v>1.0103492884864167</v>
      </c>
      <c r="N68" s="365">
        <v>2232</v>
      </c>
      <c r="O68" s="366">
        <v>2941</v>
      </c>
      <c r="P68" s="367">
        <v>2</v>
      </c>
      <c r="Q68" s="366">
        <v>4</v>
      </c>
      <c r="R68" s="367">
        <f t="shared" si="26"/>
        <v>5179</v>
      </c>
      <c r="S68" s="368">
        <f t="shared" si="27"/>
        <v>0.0011140900010045956</v>
      </c>
      <c r="T68" s="379">
        <v>1284</v>
      </c>
      <c r="U68" s="366">
        <v>1141</v>
      </c>
      <c r="V68" s="367"/>
      <c r="W68" s="366"/>
      <c r="X68" s="367">
        <f t="shared" si="28"/>
        <v>2425</v>
      </c>
      <c r="Y68" s="370">
        <f t="shared" si="29"/>
        <v>1.1356701030927834</v>
      </c>
    </row>
    <row r="69" spans="1:25" ht="19.5" customHeight="1">
      <c r="A69" s="364" t="s">
        <v>358</v>
      </c>
      <c r="B69" s="365">
        <v>671</v>
      </c>
      <c r="C69" s="366">
        <v>596</v>
      </c>
      <c r="D69" s="367">
        <v>0</v>
      </c>
      <c r="E69" s="366">
        <v>0</v>
      </c>
      <c r="F69" s="367">
        <f t="shared" si="23"/>
        <v>1267</v>
      </c>
      <c r="G69" s="368">
        <f t="shared" si="24"/>
        <v>0.0011200059403629987</v>
      </c>
      <c r="H69" s="365">
        <v>590</v>
      </c>
      <c r="I69" s="366">
        <v>620</v>
      </c>
      <c r="J69" s="367">
        <v>4</v>
      </c>
      <c r="K69" s="366"/>
      <c r="L69" s="367">
        <f t="shared" si="25"/>
        <v>1214</v>
      </c>
      <c r="M69" s="369">
        <f t="shared" si="0"/>
        <v>0.04365733113673809</v>
      </c>
      <c r="N69" s="365">
        <v>1870</v>
      </c>
      <c r="O69" s="366">
        <v>1743</v>
      </c>
      <c r="P69" s="367">
        <v>15</v>
      </c>
      <c r="Q69" s="366">
        <v>7</v>
      </c>
      <c r="R69" s="367">
        <f t="shared" si="26"/>
        <v>3635</v>
      </c>
      <c r="S69" s="368">
        <f t="shared" si="27"/>
        <v>0.000781949633838908</v>
      </c>
      <c r="T69" s="379">
        <v>2316</v>
      </c>
      <c r="U69" s="366">
        <v>2429</v>
      </c>
      <c r="V69" s="367">
        <v>4</v>
      </c>
      <c r="W69" s="366"/>
      <c r="X69" s="367">
        <f t="shared" si="28"/>
        <v>4749</v>
      </c>
      <c r="Y69" s="370">
        <f t="shared" si="29"/>
        <v>-0.23457570014739948</v>
      </c>
    </row>
    <row r="70" spans="1:25" ht="19.5" customHeight="1">
      <c r="A70" s="364" t="s">
        <v>359</v>
      </c>
      <c r="B70" s="365">
        <v>463</v>
      </c>
      <c r="C70" s="366">
        <v>465</v>
      </c>
      <c r="D70" s="367">
        <v>0</v>
      </c>
      <c r="E70" s="366">
        <v>0</v>
      </c>
      <c r="F70" s="367">
        <f t="shared" si="23"/>
        <v>928</v>
      </c>
      <c r="G70" s="368">
        <f t="shared" si="24"/>
        <v>0.0008203358426652429</v>
      </c>
      <c r="H70" s="365"/>
      <c r="I70" s="366"/>
      <c r="J70" s="367">
        <v>532</v>
      </c>
      <c r="K70" s="366">
        <v>529</v>
      </c>
      <c r="L70" s="367">
        <f t="shared" si="25"/>
        <v>1061</v>
      </c>
      <c r="M70" s="369">
        <f t="shared" si="0"/>
        <v>-0.12535344015080108</v>
      </c>
      <c r="N70" s="365">
        <v>3012</v>
      </c>
      <c r="O70" s="366">
        <v>2875</v>
      </c>
      <c r="P70" s="367"/>
      <c r="Q70" s="366"/>
      <c r="R70" s="367">
        <f t="shared" si="26"/>
        <v>5887</v>
      </c>
      <c r="S70" s="368">
        <f t="shared" si="27"/>
        <v>0.0012663927082282398</v>
      </c>
      <c r="T70" s="379"/>
      <c r="U70" s="366"/>
      <c r="V70" s="367">
        <v>2524</v>
      </c>
      <c r="W70" s="366">
        <v>2519</v>
      </c>
      <c r="X70" s="367">
        <f t="shared" si="28"/>
        <v>5043</v>
      </c>
      <c r="Y70" s="370">
        <f t="shared" si="29"/>
        <v>0.16736069799722397</v>
      </c>
    </row>
    <row r="71" spans="1:25" ht="19.5" customHeight="1">
      <c r="A71" s="364" t="s">
        <v>360</v>
      </c>
      <c r="B71" s="365">
        <v>435</v>
      </c>
      <c r="C71" s="366">
        <v>447</v>
      </c>
      <c r="D71" s="367">
        <v>0</v>
      </c>
      <c r="E71" s="366">
        <v>0</v>
      </c>
      <c r="F71" s="367">
        <f t="shared" si="23"/>
        <v>882</v>
      </c>
      <c r="G71" s="368">
        <f t="shared" si="24"/>
        <v>0.0007796726435676123</v>
      </c>
      <c r="H71" s="365"/>
      <c r="I71" s="366"/>
      <c r="J71" s="367">
        <v>680</v>
      </c>
      <c r="K71" s="366">
        <v>669</v>
      </c>
      <c r="L71" s="367">
        <f t="shared" si="25"/>
        <v>1349</v>
      </c>
      <c r="M71" s="369">
        <f t="shared" si="0"/>
        <v>-0.346182357301705</v>
      </c>
      <c r="N71" s="365">
        <v>3978</v>
      </c>
      <c r="O71" s="366">
        <v>4304</v>
      </c>
      <c r="P71" s="367">
        <v>451</v>
      </c>
      <c r="Q71" s="366">
        <v>688</v>
      </c>
      <c r="R71" s="367">
        <f t="shared" si="26"/>
        <v>9421</v>
      </c>
      <c r="S71" s="368">
        <f t="shared" si="27"/>
        <v>0.0020266155434377864</v>
      </c>
      <c r="T71" s="379"/>
      <c r="U71" s="366"/>
      <c r="V71" s="367">
        <v>3221</v>
      </c>
      <c r="W71" s="366">
        <v>3140</v>
      </c>
      <c r="X71" s="367">
        <f t="shared" si="28"/>
        <v>6361</v>
      </c>
      <c r="Y71" s="370">
        <f t="shared" si="29"/>
        <v>0.48105643766703343</v>
      </c>
    </row>
    <row r="72" spans="1:25" ht="19.5" customHeight="1">
      <c r="A72" s="364" t="s">
        <v>361</v>
      </c>
      <c r="B72" s="365">
        <v>358</v>
      </c>
      <c r="C72" s="366">
        <v>363</v>
      </c>
      <c r="D72" s="367">
        <v>0</v>
      </c>
      <c r="E72" s="366">
        <v>0</v>
      </c>
      <c r="F72" s="367">
        <f t="shared" si="23"/>
        <v>721</v>
      </c>
      <c r="G72" s="368">
        <f t="shared" si="24"/>
        <v>0.0006373514467259053</v>
      </c>
      <c r="H72" s="365"/>
      <c r="I72" s="366"/>
      <c r="J72" s="367">
        <v>597</v>
      </c>
      <c r="K72" s="366">
        <v>584</v>
      </c>
      <c r="L72" s="367">
        <f t="shared" si="25"/>
        <v>1181</v>
      </c>
      <c r="M72" s="369">
        <f t="shared" si="0"/>
        <v>-0.38950042337002544</v>
      </c>
      <c r="N72" s="365">
        <v>2784</v>
      </c>
      <c r="O72" s="366">
        <v>2970</v>
      </c>
      <c r="P72" s="367">
        <v>494</v>
      </c>
      <c r="Q72" s="366">
        <v>648</v>
      </c>
      <c r="R72" s="367">
        <f t="shared" si="26"/>
        <v>6896</v>
      </c>
      <c r="S72" s="368">
        <f t="shared" si="27"/>
        <v>0.0014834455777037441</v>
      </c>
      <c r="T72" s="379"/>
      <c r="U72" s="366"/>
      <c r="V72" s="367">
        <v>2427</v>
      </c>
      <c r="W72" s="366">
        <v>2272</v>
      </c>
      <c r="X72" s="367">
        <f t="shared" si="28"/>
        <v>4699</v>
      </c>
      <c r="Y72" s="370">
        <f t="shared" si="29"/>
        <v>0.46754628644392415</v>
      </c>
    </row>
    <row r="73" spans="1:25" ht="19.5" customHeight="1">
      <c r="A73" s="364" t="s">
        <v>362</v>
      </c>
      <c r="B73" s="365">
        <v>228</v>
      </c>
      <c r="C73" s="366">
        <v>335</v>
      </c>
      <c r="D73" s="367">
        <v>0</v>
      </c>
      <c r="E73" s="366">
        <v>0</v>
      </c>
      <c r="F73" s="367">
        <f t="shared" si="23"/>
        <v>563</v>
      </c>
      <c r="G73" s="368">
        <f t="shared" si="24"/>
        <v>0.0004976821976514351</v>
      </c>
      <c r="H73" s="365"/>
      <c r="I73" s="366"/>
      <c r="J73" s="367"/>
      <c r="K73" s="366"/>
      <c r="L73" s="367">
        <f t="shared" si="25"/>
        <v>0</v>
      </c>
      <c r="M73" s="369" t="str">
        <f aca="true" t="shared" si="30" ref="M73:M79">IF(ISERROR(F73/L73-1),"         /0",(F73/L73-1))</f>
        <v>         /0</v>
      </c>
      <c r="N73" s="365">
        <v>957</v>
      </c>
      <c r="O73" s="366">
        <v>913</v>
      </c>
      <c r="P73" s="367"/>
      <c r="Q73" s="366"/>
      <c r="R73" s="367">
        <f t="shared" si="26"/>
        <v>1870</v>
      </c>
      <c r="S73" s="368">
        <f t="shared" si="27"/>
        <v>0.00040226844987035983</v>
      </c>
      <c r="T73" s="379">
        <v>1</v>
      </c>
      <c r="U73" s="366"/>
      <c r="V73" s="367"/>
      <c r="W73" s="366"/>
      <c r="X73" s="367">
        <f t="shared" si="28"/>
        <v>1</v>
      </c>
      <c r="Y73" s="370" t="s">
        <v>43</v>
      </c>
    </row>
    <row r="74" spans="1:25" ht="19.5" customHeight="1" thickBot="1">
      <c r="A74" s="371" t="s">
        <v>363</v>
      </c>
      <c r="B74" s="372">
        <v>22178</v>
      </c>
      <c r="C74" s="373">
        <v>23801</v>
      </c>
      <c r="D74" s="374">
        <v>293</v>
      </c>
      <c r="E74" s="373">
        <v>327</v>
      </c>
      <c r="F74" s="374">
        <f t="shared" si="23"/>
        <v>46599</v>
      </c>
      <c r="G74" s="375">
        <f t="shared" si="24"/>
        <v>0.04119270466848885</v>
      </c>
      <c r="H74" s="372">
        <v>17275</v>
      </c>
      <c r="I74" s="373">
        <v>18577</v>
      </c>
      <c r="J74" s="374">
        <v>243</v>
      </c>
      <c r="K74" s="373">
        <v>283</v>
      </c>
      <c r="L74" s="374">
        <f t="shared" si="25"/>
        <v>36378</v>
      </c>
      <c r="M74" s="369">
        <f t="shared" si="30"/>
        <v>0.28096651822530094</v>
      </c>
      <c r="N74" s="372">
        <v>97605</v>
      </c>
      <c r="O74" s="373">
        <v>95423</v>
      </c>
      <c r="P74" s="374">
        <v>1710</v>
      </c>
      <c r="Q74" s="373">
        <v>1710</v>
      </c>
      <c r="R74" s="374">
        <f t="shared" si="26"/>
        <v>196448</v>
      </c>
      <c r="S74" s="375">
        <f t="shared" si="27"/>
        <v>0.04225926868456281</v>
      </c>
      <c r="T74" s="380">
        <v>82467</v>
      </c>
      <c r="U74" s="373">
        <v>86848</v>
      </c>
      <c r="V74" s="374">
        <v>1074</v>
      </c>
      <c r="W74" s="373">
        <v>1300</v>
      </c>
      <c r="X74" s="374">
        <f t="shared" si="28"/>
        <v>171689</v>
      </c>
      <c r="Y74" s="377">
        <f aca="true" t="shared" si="31" ref="Y74:Y79">IF(ISERROR(R74/X74-1),"         /0",(R74/X74-1))</f>
        <v>0.14420842337016349</v>
      </c>
    </row>
    <row r="75" spans="1:25" s="417" customFormat="1" ht="19.5" customHeight="1">
      <c r="A75" s="410" t="s">
        <v>51</v>
      </c>
      <c r="B75" s="411">
        <f>SUM(B76:B93)</f>
        <v>81179</v>
      </c>
      <c r="C75" s="412">
        <f>SUM(C76:C93)</f>
        <v>76182</v>
      </c>
      <c r="D75" s="413">
        <f>SUM(D76:D93)</f>
        <v>63</v>
      </c>
      <c r="E75" s="412">
        <f>SUM(E76:E93)</f>
        <v>0</v>
      </c>
      <c r="F75" s="413">
        <f t="shared" si="23"/>
        <v>157424</v>
      </c>
      <c r="G75" s="414">
        <f t="shared" si="24"/>
        <v>0.13916007510316078</v>
      </c>
      <c r="H75" s="411">
        <f>SUM(H76:H93)</f>
        <v>76509</v>
      </c>
      <c r="I75" s="412">
        <f>SUM(I76:I93)</f>
        <v>66623</v>
      </c>
      <c r="J75" s="413">
        <f>SUM(J76:J93)</f>
        <v>172</v>
      </c>
      <c r="K75" s="412">
        <f>SUM(K76:K93)</f>
        <v>0</v>
      </c>
      <c r="L75" s="413">
        <f t="shared" si="25"/>
        <v>143304</v>
      </c>
      <c r="M75" s="415">
        <f t="shared" si="30"/>
        <v>0.09853179255289457</v>
      </c>
      <c r="N75" s="411">
        <f>SUM(N76:N93)</f>
        <v>328266</v>
      </c>
      <c r="O75" s="412">
        <f>SUM(O76:O93)</f>
        <v>303425</v>
      </c>
      <c r="P75" s="413">
        <f>SUM(P76:P93)</f>
        <v>644</v>
      </c>
      <c r="Q75" s="412">
        <f>SUM(Q76:Q93)</f>
        <v>143</v>
      </c>
      <c r="R75" s="413">
        <f t="shared" si="26"/>
        <v>632478</v>
      </c>
      <c r="S75" s="414">
        <f t="shared" si="27"/>
        <v>0.13605665488615265</v>
      </c>
      <c r="T75" s="411">
        <f>SUM(T76:T93)</f>
        <v>300151</v>
      </c>
      <c r="U75" s="412">
        <f>SUM(U76:U93)</f>
        <v>275191</v>
      </c>
      <c r="V75" s="413">
        <f>SUM(V76:V93)</f>
        <v>494</v>
      </c>
      <c r="W75" s="412">
        <f>SUM(W76:W93)</f>
        <v>71</v>
      </c>
      <c r="X75" s="413">
        <f t="shared" si="28"/>
        <v>575907</v>
      </c>
      <c r="Y75" s="416">
        <f t="shared" si="31"/>
        <v>0.098229401622137</v>
      </c>
    </row>
    <row r="76" spans="1:25" ht="19.5" customHeight="1">
      <c r="A76" s="357" t="s">
        <v>364</v>
      </c>
      <c r="B76" s="358">
        <v>20569</v>
      </c>
      <c r="C76" s="359">
        <v>19714</v>
      </c>
      <c r="D76" s="360">
        <v>12</v>
      </c>
      <c r="E76" s="359">
        <v>0</v>
      </c>
      <c r="F76" s="360">
        <f t="shared" si="23"/>
        <v>40295</v>
      </c>
      <c r="G76" s="361">
        <f t="shared" si="24"/>
        <v>0.035620078426935306</v>
      </c>
      <c r="H76" s="358">
        <v>19945</v>
      </c>
      <c r="I76" s="359">
        <v>19371</v>
      </c>
      <c r="J76" s="360">
        <v>67</v>
      </c>
      <c r="K76" s="359">
        <v>0</v>
      </c>
      <c r="L76" s="360">
        <f t="shared" si="25"/>
        <v>39383</v>
      </c>
      <c r="M76" s="362">
        <f t="shared" si="30"/>
        <v>0.023157199807023243</v>
      </c>
      <c r="N76" s="358">
        <v>76243</v>
      </c>
      <c r="O76" s="359">
        <v>74790</v>
      </c>
      <c r="P76" s="360">
        <v>134</v>
      </c>
      <c r="Q76" s="359">
        <v>0</v>
      </c>
      <c r="R76" s="360">
        <f t="shared" si="26"/>
        <v>151167</v>
      </c>
      <c r="S76" s="361">
        <f t="shared" si="27"/>
        <v>0.032518564043611066</v>
      </c>
      <c r="T76" s="358">
        <v>75031</v>
      </c>
      <c r="U76" s="359">
        <v>76204</v>
      </c>
      <c r="V76" s="360">
        <v>192</v>
      </c>
      <c r="W76" s="359">
        <v>0</v>
      </c>
      <c r="X76" s="360">
        <f t="shared" si="28"/>
        <v>151427</v>
      </c>
      <c r="Y76" s="363">
        <f t="shared" si="31"/>
        <v>-0.0017169989499891125</v>
      </c>
    </row>
    <row r="77" spans="1:25" ht="19.5" customHeight="1">
      <c r="A77" s="364" t="s">
        <v>365</v>
      </c>
      <c r="B77" s="365">
        <v>5754</v>
      </c>
      <c r="C77" s="366">
        <v>4682</v>
      </c>
      <c r="D77" s="367">
        <v>4</v>
      </c>
      <c r="E77" s="366">
        <v>0</v>
      </c>
      <c r="F77" s="367">
        <f t="shared" si="23"/>
        <v>10440</v>
      </c>
      <c r="G77" s="368">
        <f t="shared" si="24"/>
        <v>0.009228778229983981</v>
      </c>
      <c r="H77" s="365">
        <v>6120</v>
      </c>
      <c r="I77" s="366">
        <v>4246</v>
      </c>
      <c r="J77" s="367">
        <v>7</v>
      </c>
      <c r="K77" s="366"/>
      <c r="L77" s="367">
        <f t="shared" si="25"/>
        <v>10373</v>
      </c>
      <c r="M77" s="369">
        <f t="shared" si="30"/>
        <v>0.00645907644847199</v>
      </c>
      <c r="N77" s="365">
        <v>20043</v>
      </c>
      <c r="O77" s="366">
        <v>16967</v>
      </c>
      <c r="P77" s="367">
        <v>39</v>
      </c>
      <c r="Q77" s="366">
        <v>0</v>
      </c>
      <c r="R77" s="367">
        <f t="shared" si="26"/>
        <v>37049</v>
      </c>
      <c r="S77" s="368">
        <f t="shared" si="27"/>
        <v>0.007969862994249712</v>
      </c>
      <c r="T77" s="365">
        <v>23201</v>
      </c>
      <c r="U77" s="366">
        <v>17725</v>
      </c>
      <c r="V77" s="367">
        <v>7</v>
      </c>
      <c r="W77" s="366">
        <v>0</v>
      </c>
      <c r="X77" s="367">
        <f t="shared" si="28"/>
        <v>40933</v>
      </c>
      <c r="Y77" s="370">
        <f t="shared" si="31"/>
        <v>-0.0948867661788777</v>
      </c>
    </row>
    <row r="78" spans="1:25" ht="19.5" customHeight="1">
      <c r="A78" s="364" t="s">
        <v>366</v>
      </c>
      <c r="B78" s="365">
        <v>5397</v>
      </c>
      <c r="C78" s="366">
        <v>4919</v>
      </c>
      <c r="D78" s="367">
        <v>1</v>
      </c>
      <c r="E78" s="366">
        <v>0</v>
      </c>
      <c r="F78" s="367">
        <f t="shared" si="23"/>
        <v>10317</v>
      </c>
      <c r="G78" s="368">
        <f t="shared" si="24"/>
        <v>0.009120048371527275</v>
      </c>
      <c r="H78" s="365">
        <v>7425</v>
      </c>
      <c r="I78" s="366">
        <v>5789</v>
      </c>
      <c r="J78" s="367">
        <v>1</v>
      </c>
      <c r="K78" s="366"/>
      <c r="L78" s="367">
        <f t="shared" si="25"/>
        <v>13215</v>
      </c>
      <c r="M78" s="369">
        <f t="shared" si="30"/>
        <v>-0.21929625425652666</v>
      </c>
      <c r="N78" s="365">
        <v>25856</v>
      </c>
      <c r="O78" s="366">
        <v>20768</v>
      </c>
      <c r="P78" s="367">
        <v>15</v>
      </c>
      <c r="Q78" s="366"/>
      <c r="R78" s="367">
        <f t="shared" si="26"/>
        <v>46639</v>
      </c>
      <c r="S78" s="368">
        <f t="shared" si="27"/>
        <v>0.01003283327994851</v>
      </c>
      <c r="T78" s="365">
        <v>34226</v>
      </c>
      <c r="U78" s="366">
        <v>24327</v>
      </c>
      <c r="V78" s="367">
        <v>7</v>
      </c>
      <c r="W78" s="366"/>
      <c r="X78" s="367">
        <f t="shared" si="28"/>
        <v>58560</v>
      </c>
      <c r="Y78" s="370">
        <f t="shared" si="31"/>
        <v>-0.20356898907103826</v>
      </c>
    </row>
    <row r="79" spans="1:25" ht="19.5" customHeight="1">
      <c r="A79" s="364" t="s">
        <v>367</v>
      </c>
      <c r="B79" s="365">
        <v>4252</v>
      </c>
      <c r="C79" s="366">
        <v>5552</v>
      </c>
      <c r="D79" s="367">
        <v>24</v>
      </c>
      <c r="E79" s="366">
        <v>0</v>
      </c>
      <c r="F79" s="367">
        <f t="shared" si="23"/>
        <v>9828</v>
      </c>
      <c r="G79" s="368">
        <f t="shared" si="24"/>
        <v>0.00868778088546768</v>
      </c>
      <c r="H79" s="365">
        <v>4221</v>
      </c>
      <c r="I79" s="366">
        <v>5423</v>
      </c>
      <c r="J79" s="367">
        <v>28</v>
      </c>
      <c r="K79" s="366"/>
      <c r="L79" s="367">
        <f t="shared" si="25"/>
        <v>9672</v>
      </c>
      <c r="M79" s="369">
        <f t="shared" si="30"/>
        <v>0.016129032258064502</v>
      </c>
      <c r="N79" s="365">
        <v>15971</v>
      </c>
      <c r="O79" s="366">
        <v>20496</v>
      </c>
      <c r="P79" s="367">
        <v>228</v>
      </c>
      <c r="Q79" s="366">
        <v>103</v>
      </c>
      <c r="R79" s="367">
        <f t="shared" si="26"/>
        <v>36798</v>
      </c>
      <c r="S79" s="368">
        <f t="shared" si="27"/>
        <v>0.007915868672903477</v>
      </c>
      <c r="T79" s="365">
        <v>14991</v>
      </c>
      <c r="U79" s="366">
        <v>20443</v>
      </c>
      <c r="V79" s="367">
        <v>156</v>
      </c>
      <c r="W79" s="366">
        <v>0</v>
      </c>
      <c r="X79" s="367">
        <f t="shared" si="28"/>
        <v>35590</v>
      </c>
      <c r="Y79" s="370">
        <f t="shared" si="31"/>
        <v>0.03394211857263274</v>
      </c>
    </row>
    <row r="80" spans="1:25" ht="19.5" customHeight="1">
      <c r="A80" s="364" t="s">
        <v>368</v>
      </c>
      <c r="B80" s="365">
        <v>3658</v>
      </c>
      <c r="C80" s="366">
        <v>5232</v>
      </c>
      <c r="D80" s="367">
        <v>0</v>
      </c>
      <c r="E80" s="366">
        <v>0</v>
      </c>
      <c r="F80" s="367">
        <f aca="true" t="shared" si="32" ref="F80:F91">SUM(B80:E80)</f>
        <v>8890</v>
      </c>
      <c r="G80" s="368">
        <f aca="true" t="shared" si="33" ref="G80:G91">F80/$F$9</f>
        <v>0.007858605216911648</v>
      </c>
      <c r="H80" s="365">
        <v>3929</v>
      </c>
      <c r="I80" s="366">
        <v>4653</v>
      </c>
      <c r="J80" s="367">
        <v>14</v>
      </c>
      <c r="K80" s="366">
        <v>0</v>
      </c>
      <c r="L80" s="367">
        <f aca="true" t="shared" si="34" ref="L80:L91">SUM(H80:K80)</f>
        <v>8596</v>
      </c>
      <c r="M80" s="369">
        <f aca="true" t="shared" si="35" ref="M80:M91">IF(ISERROR(F80/L80-1),"         /0",(F80/L80-1))</f>
        <v>0.03420195439739415</v>
      </c>
      <c r="N80" s="365">
        <v>14916</v>
      </c>
      <c r="O80" s="366">
        <v>17783</v>
      </c>
      <c r="P80" s="367">
        <v>66</v>
      </c>
      <c r="Q80" s="366">
        <v>0</v>
      </c>
      <c r="R80" s="367">
        <f aca="true" t="shared" si="36" ref="R80:R91">SUM(N80:Q80)</f>
        <v>32765</v>
      </c>
      <c r="S80" s="368">
        <f aca="true" t="shared" si="37" ref="S80:S91">R80/$R$9</f>
        <v>0.007048302545455797</v>
      </c>
      <c r="T80" s="365">
        <v>14342</v>
      </c>
      <c r="U80" s="366">
        <v>18403</v>
      </c>
      <c r="V80" s="367">
        <v>51</v>
      </c>
      <c r="W80" s="366">
        <v>0</v>
      </c>
      <c r="X80" s="367">
        <f aca="true" t="shared" si="38" ref="X80:X91">SUM(T80:W80)</f>
        <v>32796</v>
      </c>
      <c r="Y80" s="370">
        <f aca="true" t="shared" si="39" ref="Y80:Y91">IF(ISERROR(R80/X80-1),"         /0",(R80/X80-1))</f>
        <v>-0.0009452372240517093</v>
      </c>
    </row>
    <row r="81" spans="1:25" ht="19.5" customHeight="1">
      <c r="A81" s="364" t="s">
        <v>369</v>
      </c>
      <c r="B81" s="365">
        <v>4738</v>
      </c>
      <c r="C81" s="366">
        <v>3877</v>
      </c>
      <c r="D81" s="367">
        <v>0</v>
      </c>
      <c r="E81" s="366">
        <v>0</v>
      </c>
      <c r="F81" s="367">
        <f>SUM(B81:E81)</f>
        <v>8615</v>
      </c>
      <c r="G81" s="368">
        <f>F81/$F$9</f>
        <v>0.007615510004914943</v>
      </c>
      <c r="H81" s="365">
        <v>3963</v>
      </c>
      <c r="I81" s="366">
        <v>2825</v>
      </c>
      <c r="J81" s="367"/>
      <c r="K81" s="366">
        <v>0</v>
      </c>
      <c r="L81" s="367">
        <f>SUM(H81:K81)</f>
        <v>6788</v>
      </c>
      <c r="M81" s="369">
        <f>IF(ISERROR(F81/L81-1),"         /0",(F81/L81-1))</f>
        <v>0.2691514437242193</v>
      </c>
      <c r="N81" s="365">
        <v>15051</v>
      </c>
      <c r="O81" s="366">
        <v>14515</v>
      </c>
      <c r="P81" s="367"/>
      <c r="Q81" s="366"/>
      <c r="R81" s="367">
        <f>SUM(N81:Q81)</f>
        <v>29566</v>
      </c>
      <c r="S81" s="368">
        <f>R81/$R$9</f>
        <v>0.006360143844313935</v>
      </c>
      <c r="T81" s="365">
        <v>13291</v>
      </c>
      <c r="U81" s="366">
        <v>13047</v>
      </c>
      <c r="V81" s="367"/>
      <c r="W81" s="366">
        <v>0</v>
      </c>
      <c r="X81" s="367">
        <f>SUM(T81:W81)</f>
        <v>26338</v>
      </c>
      <c r="Y81" s="370">
        <f>IF(ISERROR(R81/X81-1),"         /0",(R81/X81-1))</f>
        <v>0.12256055888829831</v>
      </c>
    </row>
    <row r="82" spans="1:25" ht="19.5" customHeight="1">
      <c r="A82" s="364" t="s">
        <v>370</v>
      </c>
      <c r="B82" s="365">
        <v>4185</v>
      </c>
      <c r="C82" s="366">
        <v>3336</v>
      </c>
      <c r="D82" s="367">
        <v>0</v>
      </c>
      <c r="E82" s="366">
        <v>0</v>
      </c>
      <c r="F82" s="367">
        <f>SUM(B82:E82)</f>
        <v>7521</v>
      </c>
      <c r="G82" s="368">
        <f>F82/$F$9</f>
        <v>0.006648433052462599</v>
      </c>
      <c r="H82" s="365">
        <v>3227</v>
      </c>
      <c r="I82" s="366">
        <v>3517</v>
      </c>
      <c r="J82" s="367"/>
      <c r="K82" s="366"/>
      <c r="L82" s="367">
        <f>SUM(H82:K82)</f>
        <v>6744</v>
      </c>
      <c r="M82" s="369">
        <f>IF(ISERROR(F82/L82-1),"         /0",(F82/L82-1))</f>
        <v>0.11521352313167266</v>
      </c>
      <c r="N82" s="365">
        <v>16201</v>
      </c>
      <c r="O82" s="366">
        <v>14672</v>
      </c>
      <c r="P82" s="367"/>
      <c r="Q82" s="366"/>
      <c r="R82" s="367">
        <f>SUM(N82:Q82)</f>
        <v>30873</v>
      </c>
      <c r="S82" s="368">
        <f>R82/$R$9</f>
        <v>0.0066413015255869625</v>
      </c>
      <c r="T82" s="365">
        <v>13875</v>
      </c>
      <c r="U82" s="366">
        <v>15087</v>
      </c>
      <c r="V82" s="367"/>
      <c r="W82" s="366"/>
      <c r="X82" s="367">
        <f>SUM(T82:W82)</f>
        <v>28962</v>
      </c>
      <c r="Y82" s="370">
        <f>IF(ISERROR(R82/X82-1),"         /0",(R82/X82-1))</f>
        <v>0.0659830122229128</v>
      </c>
    </row>
    <row r="83" spans="1:25" ht="19.5" customHeight="1">
      <c r="A83" s="364" t="s">
        <v>371</v>
      </c>
      <c r="B83" s="365">
        <v>3163</v>
      </c>
      <c r="C83" s="366">
        <v>3979</v>
      </c>
      <c r="D83" s="367">
        <v>7</v>
      </c>
      <c r="E83" s="366">
        <v>0</v>
      </c>
      <c r="F83" s="367">
        <f>SUM(B83:E83)</f>
        <v>7149</v>
      </c>
      <c r="G83" s="368">
        <f>F83/$F$9</f>
        <v>0.006319591529325238</v>
      </c>
      <c r="H83" s="365">
        <v>866</v>
      </c>
      <c r="I83" s="366">
        <v>607</v>
      </c>
      <c r="J83" s="367"/>
      <c r="K83" s="366"/>
      <c r="L83" s="367">
        <f>SUM(H83:K83)</f>
        <v>1473</v>
      </c>
      <c r="M83" s="369">
        <f>IF(ISERROR(F83/L83-1),"         /0",(F83/L83-1))</f>
        <v>3.853360488798371</v>
      </c>
      <c r="N83" s="365">
        <v>11601</v>
      </c>
      <c r="O83" s="366">
        <v>14161</v>
      </c>
      <c r="P83" s="367">
        <v>41</v>
      </c>
      <c r="Q83" s="366">
        <v>0</v>
      </c>
      <c r="R83" s="367">
        <f>SUM(N83:Q83)</f>
        <v>25803</v>
      </c>
      <c r="S83" s="368">
        <f>R83/$R$9</f>
        <v>0.005550659257756629</v>
      </c>
      <c r="T83" s="365">
        <v>2995</v>
      </c>
      <c r="U83" s="366">
        <v>2704</v>
      </c>
      <c r="V83" s="367"/>
      <c r="W83" s="366"/>
      <c r="X83" s="367">
        <f>SUM(T83:W83)</f>
        <v>5699</v>
      </c>
      <c r="Y83" s="370">
        <f>IF(ISERROR(R83/X83-1),"         /0",(R83/X83-1))</f>
        <v>3.5276364274434115</v>
      </c>
    </row>
    <row r="84" spans="1:25" ht="19.5" customHeight="1">
      <c r="A84" s="364" t="s">
        <v>372</v>
      </c>
      <c r="B84" s="365">
        <v>2175</v>
      </c>
      <c r="C84" s="366">
        <v>2377</v>
      </c>
      <c r="D84" s="367">
        <v>0</v>
      </c>
      <c r="E84" s="366">
        <v>0</v>
      </c>
      <c r="F84" s="367">
        <f t="shared" si="32"/>
        <v>4552</v>
      </c>
      <c r="G84" s="368">
        <f t="shared" si="33"/>
        <v>0.004023888745487269</v>
      </c>
      <c r="H84" s="365">
        <v>2086</v>
      </c>
      <c r="I84" s="366">
        <v>1979</v>
      </c>
      <c r="J84" s="367">
        <v>0</v>
      </c>
      <c r="K84" s="366"/>
      <c r="L84" s="367">
        <f t="shared" si="34"/>
        <v>4065</v>
      </c>
      <c r="M84" s="369">
        <f t="shared" si="35"/>
        <v>0.11980319803198025</v>
      </c>
      <c r="N84" s="365">
        <v>9580</v>
      </c>
      <c r="O84" s="366">
        <v>13059</v>
      </c>
      <c r="P84" s="367"/>
      <c r="Q84" s="366"/>
      <c r="R84" s="367">
        <f t="shared" si="36"/>
        <v>22639</v>
      </c>
      <c r="S84" s="368">
        <f t="shared" si="37"/>
        <v>0.004870029645248704</v>
      </c>
      <c r="T84" s="365">
        <v>7337</v>
      </c>
      <c r="U84" s="366">
        <v>8410</v>
      </c>
      <c r="V84" s="367">
        <v>0</v>
      </c>
      <c r="W84" s="366"/>
      <c r="X84" s="367">
        <f t="shared" si="38"/>
        <v>15747</v>
      </c>
      <c r="Y84" s="370">
        <f t="shared" si="39"/>
        <v>0.4376706674287165</v>
      </c>
    </row>
    <row r="85" spans="1:25" ht="19.5" customHeight="1">
      <c r="A85" s="364" t="s">
        <v>373</v>
      </c>
      <c r="B85" s="365">
        <v>1490</v>
      </c>
      <c r="C85" s="366">
        <v>1473</v>
      </c>
      <c r="D85" s="367">
        <v>0</v>
      </c>
      <c r="E85" s="366">
        <v>0</v>
      </c>
      <c r="F85" s="367">
        <f>SUM(B85:E85)</f>
        <v>2963</v>
      </c>
      <c r="G85" s="368">
        <f>F85/$F$9</f>
        <v>0.0026192404114408563</v>
      </c>
      <c r="H85" s="365"/>
      <c r="I85" s="366"/>
      <c r="J85" s="367"/>
      <c r="K85" s="366"/>
      <c r="L85" s="367">
        <f>SUM(H85:K85)</f>
        <v>0</v>
      </c>
      <c r="M85" s="369" t="str">
        <f>IF(ISERROR(F85/L85-1),"         /0",(F85/L85-1))</f>
        <v>         /0</v>
      </c>
      <c r="N85" s="365">
        <v>1490</v>
      </c>
      <c r="O85" s="366">
        <v>1473</v>
      </c>
      <c r="P85" s="367"/>
      <c r="Q85" s="366"/>
      <c r="R85" s="367">
        <f>SUM(N85:Q85)</f>
        <v>2963</v>
      </c>
      <c r="S85" s="368">
        <f>R85/$R$9</f>
        <v>0.0006373911320673135</v>
      </c>
      <c r="T85" s="365"/>
      <c r="U85" s="366"/>
      <c r="V85" s="367"/>
      <c r="W85" s="366"/>
      <c r="X85" s="367">
        <f>SUM(T85:W85)</f>
        <v>0</v>
      </c>
      <c r="Y85" s="370" t="str">
        <f>IF(ISERROR(R85/X85-1),"         /0",(R85/X85-1))</f>
        <v>         /0</v>
      </c>
    </row>
    <row r="86" spans="1:25" ht="19.5" customHeight="1">
      <c r="A86" s="364" t="s">
        <v>374</v>
      </c>
      <c r="B86" s="365">
        <v>1334</v>
      </c>
      <c r="C86" s="366">
        <v>785</v>
      </c>
      <c r="D86" s="367">
        <v>0</v>
      </c>
      <c r="E86" s="366">
        <v>0</v>
      </c>
      <c r="F86" s="367">
        <f>SUM(B86:E86)</f>
        <v>2119</v>
      </c>
      <c r="G86" s="368">
        <f>F86/$F$9</f>
        <v>0.0018731591062582432</v>
      </c>
      <c r="H86" s="365">
        <v>1126</v>
      </c>
      <c r="I86" s="366">
        <v>779</v>
      </c>
      <c r="J86" s="367">
        <v>29</v>
      </c>
      <c r="K86" s="366">
        <v>0</v>
      </c>
      <c r="L86" s="367">
        <f>SUM(H86:K86)</f>
        <v>1934</v>
      </c>
      <c r="M86" s="369">
        <f>IF(ISERROR(F86/L86-1),"         /0",(F86/L86-1))</f>
        <v>0.09565667011375378</v>
      </c>
      <c r="N86" s="365">
        <v>7884</v>
      </c>
      <c r="O86" s="366">
        <v>4695</v>
      </c>
      <c r="P86" s="367">
        <v>3</v>
      </c>
      <c r="Q86" s="366">
        <v>0</v>
      </c>
      <c r="R86" s="367">
        <f>SUM(N86:Q86)</f>
        <v>12582</v>
      </c>
      <c r="S86" s="368">
        <f>R86/$R$9</f>
        <v>0.002706599805491373</v>
      </c>
      <c r="T86" s="365">
        <v>6366</v>
      </c>
      <c r="U86" s="366">
        <v>3941</v>
      </c>
      <c r="V86" s="367">
        <v>48</v>
      </c>
      <c r="W86" s="366">
        <v>0</v>
      </c>
      <c r="X86" s="367">
        <f>SUM(T86:W86)</f>
        <v>10355</v>
      </c>
      <c r="Y86" s="370">
        <f>IF(ISERROR(R86/X86-1),"         /0",(R86/X86-1))</f>
        <v>0.21506518590053125</v>
      </c>
    </row>
    <row r="87" spans="1:25" ht="19.5" customHeight="1">
      <c r="A87" s="364" t="s">
        <v>375</v>
      </c>
      <c r="B87" s="365">
        <v>982</v>
      </c>
      <c r="C87" s="366">
        <v>452</v>
      </c>
      <c r="D87" s="367">
        <v>0</v>
      </c>
      <c r="E87" s="366">
        <v>0</v>
      </c>
      <c r="F87" s="367">
        <f>SUM(B87:E87)</f>
        <v>1434</v>
      </c>
      <c r="G87" s="368">
        <f>F87/$F$9</f>
        <v>0.0012676310327391792</v>
      </c>
      <c r="H87" s="365">
        <v>894</v>
      </c>
      <c r="I87" s="366">
        <v>349</v>
      </c>
      <c r="J87" s="367"/>
      <c r="K87" s="366"/>
      <c r="L87" s="367">
        <f>SUM(H87:K87)</f>
        <v>1243</v>
      </c>
      <c r="M87" s="369">
        <f>IF(ISERROR(F87/L87-1),"         /0",(F87/L87-1))</f>
        <v>0.15366049879324217</v>
      </c>
      <c r="N87" s="365">
        <v>4980</v>
      </c>
      <c r="O87" s="366">
        <v>2055</v>
      </c>
      <c r="P87" s="367"/>
      <c r="Q87" s="366"/>
      <c r="R87" s="367">
        <f>SUM(N87:Q87)</f>
        <v>7035</v>
      </c>
      <c r="S87" s="368">
        <f>R87/$R$9</f>
        <v>0.0015133468154213804</v>
      </c>
      <c r="T87" s="365">
        <v>3859</v>
      </c>
      <c r="U87" s="366">
        <v>1729</v>
      </c>
      <c r="V87" s="367"/>
      <c r="W87" s="366"/>
      <c r="X87" s="367">
        <f>SUM(T87:W87)</f>
        <v>5588</v>
      </c>
      <c r="Y87" s="370">
        <f>IF(ISERROR(R87/X87-1),"         /0",(R87/X87-1))</f>
        <v>0.2589477451682176</v>
      </c>
    </row>
    <row r="88" spans="1:25" ht="19.5" customHeight="1">
      <c r="A88" s="364" t="s">
        <v>376</v>
      </c>
      <c r="B88" s="365">
        <v>680</v>
      </c>
      <c r="C88" s="366">
        <v>601</v>
      </c>
      <c r="D88" s="367">
        <v>0</v>
      </c>
      <c r="E88" s="366">
        <v>0</v>
      </c>
      <c r="F88" s="367">
        <f t="shared" si="32"/>
        <v>1281</v>
      </c>
      <c r="G88" s="368">
        <f t="shared" si="33"/>
        <v>0.0011323816966101036</v>
      </c>
      <c r="H88" s="365">
        <v>483</v>
      </c>
      <c r="I88" s="366">
        <v>346</v>
      </c>
      <c r="J88" s="367"/>
      <c r="K88" s="366"/>
      <c r="L88" s="367">
        <f t="shared" si="34"/>
        <v>829</v>
      </c>
      <c r="M88" s="369">
        <f t="shared" si="35"/>
        <v>0.5452352231604343</v>
      </c>
      <c r="N88" s="365">
        <v>3316</v>
      </c>
      <c r="O88" s="366">
        <v>2148</v>
      </c>
      <c r="P88" s="367">
        <v>11</v>
      </c>
      <c r="Q88" s="366">
        <v>20</v>
      </c>
      <c r="R88" s="367">
        <f t="shared" si="36"/>
        <v>5495</v>
      </c>
      <c r="S88" s="368">
        <f t="shared" si="37"/>
        <v>0.001182066915528143</v>
      </c>
      <c r="T88" s="365">
        <v>3074</v>
      </c>
      <c r="U88" s="366">
        <v>1707</v>
      </c>
      <c r="V88" s="367">
        <v>1</v>
      </c>
      <c r="W88" s="366"/>
      <c r="X88" s="367">
        <f t="shared" si="38"/>
        <v>4782</v>
      </c>
      <c r="Y88" s="370">
        <f t="shared" si="39"/>
        <v>0.14910079464659143</v>
      </c>
    </row>
    <row r="89" spans="1:25" ht="19.5" customHeight="1">
      <c r="A89" s="364" t="s">
        <v>377</v>
      </c>
      <c r="B89" s="365">
        <v>722</v>
      </c>
      <c r="C89" s="366">
        <v>552</v>
      </c>
      <c r="D89" s="367">
        <v>0</v>
      </c>
      <c r="E89" s="366">
        <v>0</v>
      </c>
      <c r="F89" s="367">
        <f t="shared" si="32"/>
        <v>1274</v>
      </c>
      <c r="G89" s="368">
        <f t="shared" si="33"/>
        <v>0.001126193818486551</v>
      </c>
      <c r="H89" s="365">
        <v>456</v>
      </c>
      <c r="I89" s="366">
        <v>400</v>
      </c>
      <c r="J89" s="367">
        <v>2</v>
      </c>
      <c r="K89" s="366"/>
      <c r="L89" s="367">
        <f t="shared" si="34"/>
        <v>858</v>
      </c>
      <c r="M89" s="369">
        <f t="shared" si="35"/>
        <v>0.48484848484848486</v>
      </c>
      <c r="N89" s="365">
        <v>3049</v>
      </c>
      <c r="O89" s="366">
        <v>2181</v>
      </c>
      <c r="P89" s="367">
        <v>1</v>
      </c>
      <c r="Q89" s="366">
        <v>0</v>
      </c>
      <c r="R89" s="367">
        <f t="shared" si="36"/>
        <v>5231</v>
      </c>
      <c r="S89" s="368">
        <f t="shared" si="37"/>
        <v>0.0011252760755464451</v>
      </c>
      <c r="T89" s="365">
        <v>2782</v>
      </c>
      <c r="U89" s="366">
        <v>1986</v>
      </c>
      <c r="V89" s="367">
        <v>2</v>
      </c>
      <c r="W89" s="366">
        <v>0</v>
      </c>
      <c r="X89" s="367">
        <f t="shared" si="38"/>
        <v>4770</v>
      </c>
      <c r="Y89" s="370">
        <f t="shared" si="39"/>
        <v>0.0966457023060796</v>
      </c>
    </row>
    <row r="90" spans="1:25" ht="19.5" customHeight="1">
      <c r="A90" s="364" t="s">
        <v>378</v>
      </c>
      <c r="B90" s="365">
        <v>633</v>
      </c>
      <c r="C90" s="366">
        <v>503</v>
      </c>
      <c r="D90" s="367">
        <v>0</v>
      </c>
      <c r="E90" s="366">
        <v>0</v>
      </c>
      <c r="F90" s="367">
        <f t="shared" si="32"/>
        <v>1136</v>
      </c>
      <c r="G90" s="368">
        <f t="shared" si="33"/>
        <v>0.0010042042211936594</v>
      </c>
      <c r="H90" s="365">
        <v>580</v>
      </c>
      <c r="I90" s="366">
        <v>496</v>
      </c>
      <c r="J90" s="367"/>
      <c r="K90" s="366"/>
      <c r="L90" s="367">
        <f t="shared" si="34"/>
        <v>1076</v>
      </c>
      <c r="M90" s="369">
        <f t="shared" si="35"/>
        <v>0.055762081784386686</v>
      </c>
      <c r="N90" s="365">
        <v>2686</v>
      </c>
      <c r="O90" s="366">
        <v>2514</v>
      </c>
      <c r="P90" s="367"/>
      <c r="Q90" s="366"/>
      <c r="R90" s="367">
        <f t="shared" si="36"/>
        <v>5200</v>
      </c>
      <c r="S90" s="368">
        <f t="shared" si="37"/>
        <v>0.0011186074541849579</v>
      </c>
      <c r="T90" s="365">
        <v>2294</v>
      </c>
      <c r="U90" s="366">
        <v>2082</v>
      </c>
      <c r="V90" s="367"/>
      <c r="W90" s="366"/>
      <c r="X90" s="367">
        <f t="shared" si="38"/>
        <v>4376</v>
      </c>
      <c r="Y90" s="370">
        <f t="shared" si="39"/>
        <v>0.1882998171846435</v>
      </c>
    </row>
    <row r="91" spans="1:25" ht="19.5" customHeight="1">
      <c r="A91" s="364" t="s">
        <v>379</v>
      </c>
      <c r="B91" s="365">
        <v>568</v>
      </c>
      <c r="C91" s="366">
        <v>514</v>
      </c>
      <c r="D91" s="367">
        <v>0</v>
      </c>
      <c r="E91" s="366">
        <v>0</v>
      </c>
      <c r="F91" s="367">
        <f t="shared" si="32"/>
        <v>1082</v>
      </c>
      <c r="G91" s="368">
        <f t="shared" si="33"/>
        <v>0.0009564691613833974</v>
      </c>
      <c r="H91" s="365">
        <v>701</v>
      </c>
      <c r="I91" s="366">
        <v>516</v>
      </c>
      <c r="J91" s="367"/>
      <c r="K91" s="366"/>
      <c r="L91" s="367">
        <f t="shared" si="34"/>
        <v>1217</v>
      </c>
      <c r="M91" s="369">
        <f t="shared" si="35"/>
        <v>-0.1109285127362366</v>
      </c>
      <c r="N91" s="365">
        <v>2190</v>
      </c>
      <c r="O91" s="366">
        <v>1764</v>
      </c>
      <c r="P91" s="367"/>
      <c r="Q91" s="366"/>
      <c r="R91" s="367">
        <f t="shared" si="36"/>
        <v>3954</v>
      </c>
      <c r="S91" s="368">
        <f t="shared" si="37"/>
        <v>0.000850571898816793</v>
      </c>
      <c r="T91" s="365">
        <v>2986</v>
      </c>
      <c r="U91" s="366">
        <v>2138</v>
      </c>
      <c r="V91" s="367"/>
      <c r="W91" s="366"/>
      <c r="X91" s="367">
        <f t="shared" si="38"/>
        <v>5124</v>
      </c>
      <c r="Y91" s="370">
        <f t="shared" si="39"/>
        <v>-0.22833723653395788</v>
      </c>
    </row>
    <row r="92" spans="1:25" ht="19.5" customHeight="1">
      <c r="A92" s="364" t="s">
        <v>380</v>
      </c>
      <c r="B92" s="365">
        <v>374</v>
      </c>
      <c r="C92" s="366">
        <v>357</v>
      </c>
      <c r="D92" s="367">
        <v>0</v>
      </c>
      <c r="E92" s="366">
        <v>0</v>
      </c>
      <c r="F92" s="367">
        <f aca="true" t="shared" si="40" ref="F92:F106">SUM(B92:E92)</f>
        <v>731</v>
      </c>
      <c r="G92" s="368">
        <f aca="true" t="shared" si="41" ref="G92:G106">F92/$F$9</f>
        <v>0.0006461912726166946</v>
      </c>
      <c r="H92" s="365">
        <v>399</v>
      </c>
      <c r="I92" s="366">
        <v>337</v>
      </c>
      <c r="J92" s="367"/>
      <c r="K92" s="366"/>
      <c r="L92" s="367">
        <f aca="true" t="shared" si="42" ref="L92:L106">SUM(H92:K92)</f>
        <v>736</v>
      </c>
      <c r="M92" s="369">
        <f aca="true" t="shared" si="43" ref="M92:M106">IF(ISERROR(F92/L92-1),"         /0",(F92/L92-1))</f>
        <v>-0.006793478260869512</v>
      </c>
      <c r="N92" s="365">
        <v>1478</v>
      </c>
      <c r="O92" s="366">
        <v>1324</v>
      </c>
      <c r="P92" s="367"/>
      <c r="Q92" s="366"/>
      <c r="R92" s="367">
        <f aca="true" t="shared" si="44" ref="R92:R106">SUM(N92:Q92)</f>
        <v>2802</v>
      </c>
      <c r="S92" s="368">
        <f aca="true" t="shared" si="45" ref="S92:S106">R92/$R$9</f>
        <v>0.0006027573243512024</v>
      </c>
      <c r="T92" s="365">
        <v>1363</v>
      </c>
      <c r="U92" s="366">
        <v>1110</v>
      </c>
      <c r="V92" s="367"/>
      <c r="W92" s="366"/>
      <c r="X92" s="367">
        <f aca="true" t="shared" si="46" ref="X92:X106">SUM(T92:W92)</f>
        <v>2473</v>
      </c>
      <c r="Y92" s="370">
        <f aca="true" t="shared" si="47" ref="Y92:Y106">IF(ISERROR(R92/X92-1),"         /0",(R92/X92-1))</f>
        <v>0.1330367974120501</v>
      </c>
    </row>
    <row r="93" spans="1:25" ht="19.5" customHeight="1" thickBot="1">
      <c r="A93" s="364" t="s">
        <v>381</v>
      </c>
      <c r="B93" s="365">
        <v>20505</v>
      </c>
      <c r="C93" s="366">
        <v>17277</v>
      </c>
      <c r="D93" s="367">
        <v>15</v>
      </c>
      <c r="E93" s="366">
        <v>0</v>
      </c>
      <c r="F93" s="367">
        <f t="shared" si="40"/>
        <v>37797</v>
      </c>
      <c r="G93" s="368">
        <f t="shared" si="41"/>
        <v>0.03341188991941615</v>
      </c>
      <c r="H93" s="365">
        <v>20088</v>
      </c>
      <c r="I93" s="366">
        <v>14990</v>
      </c>
      <c r="J93" s="367">
        <v>24</v>
      </c>
      <c r="K93" s="366">
        <v>0</v>
      </c>
      <c r="L93" s="367">
        <f t="shared" si="42"/>
        <v>35102</v>
      </c>
      <c r="M93" s="369">
        <f t="shared" si="43"/>
        <v>0.07677625206540939</v>
      </c>
      <c r="N93" s="365">
        <v>95731</v>
      </c>
      <c r="O93" s="366">
        <v>78060</v>
      </c>
      <c r="P93" s="367">
        <v>106</v>
      </c>
      <c r="Q93" s="366">
        <v>20</v>
      </c>
      <c r="R93" s="367">
        <f t="shared" si="44"/>
        <v>173917</v>
      </c>
      <c r="S93" s="368">
        <f t="shared" si="45"/>
        <v>0.03741247165567026</v>
      </c>
      <c r="T93" s="365">
        <v>78138</v>
      </c>
      <c r="U93" s="366">
        <v>64148</v>
      </c>
      <c r="V93" s="367">
        <v>30</v>
      </c>
      <c r="W93" s="366">
        <v>71</v>
      </c>
      <c r="X93" s="367">
        <f t="shared" si="46"/>
        <v>142387</v>
      </c>
      <c r="Y93" s="370">
        <f t="shared" si="47"/>
        <v>0.22143875494251586</v>
      </c>
    </row>
    <row r="94" spans="1:25" s="417" customFormat="1" ht="19.5" customHeight="1">
      <c r="A94" s="410" t="s">
        <v>50</v>
      </c>
      <c r="B94" s="411">
        <f>SUM(B95:B125)</f>
        <v>160875</v>
      </c>
      <c r="C94" s="412">
        <f>SUM(C95:C125)</f>
        <v>152270</v>
      </c>
      <c r="D94" s="413">
        <f>SUM(D95:D125)</f>
        <v>708</v>
      </c>
      <c r="E94" s="412">
        <f>SUM(E95:E125)</f>
        <v>712</v>
      </c>
      <c r="F94" s="413">
        <f t="shared" si="40"/>
        <v>314565</v>
      </c>
      <c r="G94" s="414">
        <f t="shared" si="41"/>
        <v>0.2780699831336122</v>
      </c>
      <c r="H94" s="411">
        <f>SUM(H95:H125)</f>
        <v>157432</v>
      </c>
      <c r="I94" s="412">
        <f>SUM(I95:I125)</f>
        <v>150527</v>
      </c>
      <c r="J94" s="413">
        <f>SUM(J95:J125)</f>
        <v>234</v>
      </c>
      <c r="K94" s="412">
        <f>SUM(K95:K125)</f>
        <v>292</v>
      </c>
      <c r="L94" s="413">
        <f t="shared" si="42"/>
        <v>308485</v>
      </c>
      <c r="M94" s="415">
        <f t="shared" si="43"/>
        <v>0.019709224111382984</v>
      </c>
      <c r="N94" s="411">
        <f>SUM(N95:N125)</f>
        <v>644396</v>
      </c>
      <c r="O94" s="412">
        <f>SUM(O95:O125)</f>
        <v>615002</v>
      </c>
      <c r="P94" s="413">
        <f>SUM(P95:P125)</f>
        <v>6642</v>
      </c>
      <c r="Q94" s="412">
        <f>SUM(Q95:Q125)</f>
        <v>6359</v>
      </c>
      <c r="R94" s="413">
        <f t="shared" si="44"/>
        <v>1272399</v>
      </c>
      <c r="S94" s="414">
        <f t="shared" si="45"/>
        <v>0.2737144242495166</v>
      </c>
      <c r="T94" s="411">
        <f>SUM(T95:T125)</f>
        <v>637091</v>
      </c>
      <c r="U94" s="412">
        <f>SUM(U95:U125)</f>
        <v>596672</v>
      </c>
      <c r="V94" s="413">
        <f>SUM(V95:V125)</f>
        <v>6465</v>
      </c>
      <c r="W94" s="412">
        <f>SUM(W95:W125)</f>
        <v>6312</v>
      </c>
      <c r="X94" s="413">
        <f t="shared" si="46"/>
        <v>1246540</v>
      </c>
      <c r="Y94" s="416">
        <f t="shared" si="47"/>
        <v>0.020744621111235872</v>
      </c>
    </row>
    <row r="95" spans="1:25" s="37" customFormat="1" ht="19.5" customHeight="1">
      <c r="A95" s="357" t="s">
        <v>382</v>
      </c>
      <c r="B95" s="358">
        <v>26551</v>
      </c>
      <c r="C95" s="359">
        <v>24396</v>
      </c>
      <c r="D95" s="360">
        <v>54</v>
      </c>
      <c r="E95" s="359">
        <v>24</v>
      </c>
      <c r="F95" s="360">
        <f t="shared" si="40"/>
        <v>51025</v>
      </c>
      <c r="G95" s="361">
        <f t="shared" si="41"/>
        <v>0.045105211607752174</v>
      </c>
      <c r="H95" s="358">
        <v>26606</v>
      </c>
      <c r="I95" s="359">
        <v>25443</v>
      </c>
      <c r="J95" s="360">
        <v>57</v>
      </c>
      <c r="K95" s="359">
        <v>107</v>
      </c>
      <c r="L95" s="360">
        <f t="shared" si="42"/>
        <v>52213</v>
      </c>
      <c r="M95" s="362">
        <f t="shared" si="43"/>
        <v>-0.022752954245111368</v>
      </c>
      <c r="N95" s="358">
        <v>109246</v>
      </c>
      <c r="O95" s="359">
        <v>103564</v>
      </c>
      <c r="P95" s="360">
        <v>1936</v>
      </c>
      <c r="Q95" s="359">
        <v>1550</v>
      </c>
      <c r="R95" s="360">
        <f t="shared" si="44"/>
        <v>216296</v>
      </c>
      <c r="S95" s="361">
        <f t="shared" si="45"/>
        <v>0.04652890729045955</v>
      </c>
      <c r="T95" s="378">
        <v>109254</v>
      </c>
      <c r="U95" s="359">
        <v>101760</v>
      </c>
      <c r="V95" s="360">
        <v>2568</v>
      </c>
      <c r="W95" s="359">
        <v>2404</v>
      </c>
      <c r="X95" s="360">
        <f t="shared" si="46"/>
        <v>215986</v>
      </c>
      <c r="Y95" s="363">
        <f t="shared" si="47"/>
        <v>0.0014352782124766872</v>
      </c>
    </row>
    <row r="96" spans="1:25" s="37" customFormat="1" ht="19.5" customHeight="1">
      <c r="A96" s="364" t="s">
        <v>383</v>
      </c>
      <c r="B96" s="365">
        <v>22875</v>
      </c>
      <c r="C96" s="366">
        <v>23337</v>
      </c>
      <c r="D96" s="367">
        <v>16</v>
      </c>
      <c r="E96" s="366">
        <v>0</v>
      </c>
      <c r="F96" s="367">
        <f t="shared" si="40"/>
        <v>46228</v>
      </c>
      <c r="G96" s="368">
        <f t="shared" si="41"/>
        <v>0.04086474712794057</v>
      </c>
      <c r="H96" s="365">
        <v>21065</v>
      </c>
      <c r="I96" s="366">
        <v>20793</v>
      </c>
      <c r="J96" s="367">
        <v>2</v>
      </c>
      <c r="K96" s="366">
        <v>0</v>
      </c>
      <c r="L96" s="367">
        <f t="shared" si="42"/>
        <v>41860</v>
      </c>
      <c r="M96" s="369">
        <f t="shared" si="43"/>
        <v>0.10434782608695659</v>
      </c>
      <c r="N96" s="365">
        <v>86766</v>
      </c>
      <c r="O96" s="366">
        <v>89393</v>
      </c>
      <c r="P96" s="367">
        <v>314</v>
      </c>
      <c r="Q96" s="366">
        <v>247</v>
      </c>
      <c r="R96" s="367">
        <f t="shared" si="44"/>
        <v>176720</v>
      </c>
      <c r="S96" s="368">
        <f t="shared" si="45"/>
        <v>0.03801544409683957</v>
      </c>
      <c r="T96" s="379">
        <v>80664</v>
      </c>
      <c r="U96" s="366">
        <v>80332</v>
      </c>
      <c r="V96" s="367">
        <v>41</v>
      </c>
      <c r="W96" s="366">
        <v>0</v>
      </c>
      <c r="X96" s="367">
        <f t="shared" si="46"/>
        <v>161037</v>
      </c>
      <c r="Y96" s="370">
        <f t="shared" si="47"/>
        <v>0.09738755689686229</v>
      </c>
    </row>
    <row r="97" spans="1:25" s="37" customFormat="1" ht="19.5" customHeight="1">
      <c r="A97" s="364" t="s">
        <v>384</v>
      </c>
      <c r="B97" s="365">
        <v>16131</v>
      </c>
      <c r="C97" s="366">
        <v>15479</v>
      </c>
      <c r="D97" s="367">
        <v>1</v>
      </c>
      <c r="E97" s="366">
        <v>2</v>
      </c>
      <c r="F97" s="367">
        <f t="shared" si="40"/>
        <v>31613</v>
      </c>
      <c r="G97" s="368">
        <f t="shared" si="41"/>
        <v>0.02794534158855207</v>
      </c>
      <c r="H97" s="365">
        <v>16593</v>
      </c>
      <c r="I97" s="366">
        <v>16392</v>
      </c>
      <c r="J97" s="367">
        <v>8</v>
      </c>
      <c r="K97" s="366">
        <v>19</v>
      </c>
      <c r="L97" s="367">
        <f t="shared" si="42"/>
        <v>33012</v>
      </c>
      <c r="M97" s="369">
        <f t="shared" si="43"/>
        <v>-0.042378529019750366</v>
      </c>
      <c r="N97" s="365">
        <v>70543</v>
      </c>
      <c r="O97" s="366">
        <v>66395</v>
      </c>
      <c r="P97" s="367">
        <v>8</v>
      </c>
      <c r="Q97" s="366">
        <v>51</v>
      </c>
      <c r="R97" s="367">
        <f t="shared" si="44"/>
        <v>136997</v>
      </c>
      <c r="S97" s="368">
        <f t="shared" si="45"/>
        <v>0.029470358730957054</v>
      </c>
      <c r="T97" s="379">
        <v>65337</v>
      </c>
      <c r="U97" s="366">
        <v>60983</v>
      </c>
      <c r="V97" s="367">
        <v>107</v>
      </c>
      <c r="W97" s="366">
        <v>148</v>
      </c>
      <c r="X97" s="367">
        <f t="shared" si="46"/>
        <v>126575</v>
      </c>
      <c r="Y97" s="370">
        <f t="shared" si="47"/>
        <v>0.0823385344657317</v>
      </c>
    </row>
    <row r="98" spans="1:25" s="37" customFormat="1" ht="19.5" customHeight="1">
      <c r="A98" s="364" t="s">
        <v>385</v>
      </c>
      <c r="B98" s="365">
        <v>11988</v>
      </c>
      <c r="C98" s="366">
        <v>11916</v>
      </c>
      <c r="D98" s="367">
        <v>427</v>
      </c>
      <c r="E98" s="366">
        <v>393</v>
      </c>
      <c r="F98" s="367">
        <f t="shared" si="40"/>
        <v>24724</v>
      </c>
      <c r="G98" s="368">
        <f t="shared" si="41"/>
        <v>0.021855585532387353</v>
      </c>
      <c r="H98" s="365">
        <v>12803</v>
      </c>
      <c r="I98" s="366">
        <v>12725</v>
      </c>
      <c r="J98" s="367"/>
      <c r="K98" s="366">
        <v>0</v>
      </c>
      <c r="L98" s="367">
        <f t="shared" si="42"/>
        <v>25528</v>
      </c>
      <c r="M98" s="369">
        <f t="shared" si="43"/>
        <v>-0.03149482920714508</v>
      </c>
      <c r="N98" s="365">
        <v>44767</v>
      </c>
      <c r="O98" s="366">
        <v>48519</v>
      </c>
      <c r="P98" s="367">
        <v>2539</v>
      </c>
      <c r="Q98" s="366">
        <v>2558</v>
      </c>
      <c r="R98" s="367">
        <f t="shared" si="44"/>
        <v>98383</v>
      </c>
      <c r="S98" s="368">
        <f t="shared" si="45"/>
        <v>0.02116383791636129</v>
      </c>
      <c r="T98" s="379">
        <v>49880</v>
      </c>
      <c r="U98" s="366">
        <v>52102</v>
      </c>
      <c r="V98" s="367">
        <v>1741</v>
      </c>
      <c r="W98" s="366">
        <v>1651</v>
      </c>
      <c r="X98" s="367">
        <f t="shared" si="46"/>
        <v>105374</v>
      </c>
      <c r="Y98" s="370">
        <f t="shared" si="47"/>
        <v>-0.06634463909503296</v>
      </c>
    </row>
    <row r="99" spans="1:25" s="37" customFormat="1" ht="19.5" customHeight="1">
      <c r="A99" s="364" t="s">
        <v>386</v>
      </c>
      <c r="B99" s="365">
        <v>9930</v>
      </c>
      <c r="C99" s="366">
        <v>9230</v>
      </c>
      <c r="D99" s="367">
        <v>0</v>
      </c>
      <c r="E99" s="366">
        <v>93</v>
      </c>
      <c r="F99" s="367">
        <f t="shared" si="40"/>
        <v>19253</v>
      </c>
      <c r="G99" s="368">
        <f t="shared" si="41"/>
        <v>0.017019316787536553</v>
      </c>
      <c r="H99" s="365">
        <v>8567</v>
      </c>
      <c r="I99" s="366">
        <v>8016</v>
      </c>
      <c r="J99" s="367"/>
      <c r="K99" s="366">
        <v>5</v>
      </c>
      <c r="L99" s="367">
        <f t="shared" si="42"/>
        <v>16588</v>
      </c>
      <c r="M99" s="369">
        <f t="shared" si="43"/>
        <v>0.16065830721003138</v>
      </c>
      <c r="N99" s="365">
        <v>43680</v>
      </c>
      <c r="O99" s="366">
        <v>38488</v>
      </c>
      <c r="P99" s="367">
        <v>1</v>
      </c>
      <c r="Q99" s="366">
        <v>149</v>
      </c>
      <c r="R99" s="367">
        <f t="shared" si="44"/>
        <v>82318</v>
      </c>
      <c r="S99" s="368">
        <f t="shared" si="45"/>
        <v>0.01770798623338411</v>
      </c>
      <c r="T99" s="379">
        <v>37188</v>
      </c>
      <c r="U99" s="366">
        <v>33022</v>
      </c>
      <c r="V99" s="367">
        <v>16</v>
      </c>
      <c r="W99" s="366">
        <v>53</v>
      </c>
      <c r="X99" s="367">
        <f t="shared" si="46"/>
        <v>70279</v>
      </c>
      <c r="Y99" s="370">
        <f t="shared" si="47"/>
        <v>0.17130294967202153</v>
      </c>
    </row>
    <row r="100" spans="1:25" s="37" customFormat="1" ht="19.5" customHeight="1">
      <c r="A100" s="364" t="s">
        <v>387</v>
      </c>
      <c r="B100" s="365">
        <v>8377</v>
      </c>
      <c r="C100" s="366">
        <v>8873</v>
      </c>
      <c r="D100" s="367">
        <v>0</v>
      </c>
      <c r="E100" s="366">
        <v>0</v>
      </c>
      <c r="F100" s="367">
        <f t="shared" si="40"/>
        <v>17250</v>
      </c>
      <c r="G100" s="368">
        <f t="shared" si="41"/>
        <v>0.015248699661611465</v>
      </c>
      <c r="H100" s="365">
        <v>9066</v>
      </c>
      <c r="I100" s="366">
        <v>9294</v>
      </c>
      <c r="J100" s="367"/>
      <c r="K100" s="366">
        <v>83</v>
      </c>
      <c r="L100" s="367">
        <f t="shared" si="42"/>
        <v>18443</v>
      </c>
      <c r="M100" s="369">
        <f t="shared" si="43"/>
        <v>-0.06468578864609875</v>
      </c>
      <c r="N100" s="365">
        <v>33583</v>
      </c>
      <c r="O100" s="366">
        <v>33686</v>
      </c>
      <c r="P100" s="367"/>
      <c r="Q100" s="366"/>
      <c r="R100" s="367">
        <f t="shared" si="44"/>
        <v>67269</v>
      </c>
      <c r="S100" s="368">
        <f t="shared" si="45"/>
        <v>0.014470693237609217</v>
      </c>
      <c r="T100" s="379">
        <v>35646</v>
      </c>
      <c r="U100" s="366">
        <v>33930</v>
      </c>
      <c r="V100" s="367">
        <v>0</v>
      </c>
      <c r="W100" s="366">
        <v>83</v>
      </c>
      <c r="X100" s="367">
        <f t="shared" si="46"/>
        <v>69659</v>
      </c>
      <c r="Y100" s="370">
        <f t="shared" si="47"/>
        <v>-0.03430999583686245</v>
      </c>
    </row>
    <row r="101" spans="1:25" s="37" customFormat="1" ht="19.5" customHeight="1">
      <c r="A101" s="364" t="s">
        <v>388</v>
      </c>
      <c r="B101" s="365">
        <v>5394</v>
      </c>
      <c r="C101" s="366">
        <v>5444</v>
      </c>
      <c r="D101" s="367">
        <v>0</v>
      </c>
      <c r="E101" s="366">
        <v>1</v>
      </c>
      <c r="F101" s="367">
        <f t="shared" si="40"/>
        <v>10839</v>
      </c>
      <c r="G101" s="368">
        <f t="shared" si="41"/>
        <v>0.009581487283026473</v>
      </c>
      <c r="H101" s="365">
        <v>6523</v>
      </c>
      <c r="I101" s="366">
        <v>6099</v>
      </c>
      <c r="J101" s="367"/>
      <c r="K101" s="366"/>
      <c r="L101" s="367">
        <f t="shared" si="42"/>
        <v>12622</v>
      </c>
      <c r="M101" s="369">
        <f t="shared" si="43"/>
        <v>-0.14126128981144037</v>
      </c>
      <c r="N101" s="365">
        <v>25692</v>
      </c>
      <c r="O101" s="366">
        <v>24857</v>
      </c>
      <c r="P101" s="367">
        <v>0</v>
      </c>
      <c r="Q101" s="366">
        <v>37</v>
      </c>
      <c r="R101" s="367">
        <f t="shared" si="44"/>
        <v>50586</v>
      </c>
      <c r="S101" s="368">
        <f t="shared" si="45"/>
        <v>0.010881899361038515</v>
      </c>
      <c r="T101" s="379">
        <v>27549</v>
      </c>
      <c r="U101" s="366">
        <v>24151</v>
      </c>
      <c r="V101" s="367">
        <v>1</v>
      </c>
      <c r="W101" s="366">
        <v>46</v>
      </c>
      <c r="X101" s="367">
        <f t="shared" si="46"/>
        <v>51747</v>
      </c>
      <c r="Y101" s="370">
        <f t="shared" si="47"/>
        <v>-0.022436083251202943</v>
      </c>
    </row>
    <row r="102" spans="1:25" s="37" customFormat="1" ht="19.5" customHeight="1">
      <c r="A102" s="364" t="s">
        <v>389</v>
      </c>
      <c r="B102" s="365">
        <v>4892</v>
      </c>
      <c r="C102" s="366">
        <v>4860</v>
      </c>
      <c r="D102" s="367">
        <v>0</v>
      </c>
      <c r="E102" s="366">
        <v>0</v>
      </c>
      <c r="F102" s="367">
        <f t="shared" si="40"/>
        <v>9752</v>
      </c>
      <c r="G102" s="368">
        <f t="shared" si="41"/>
        <v>0.00862059820869768</v>
      </c>
      <c r="H102" s="365">
        <v>4722</v>
      </c>
      <c r="I102" s="366">
        <v>4620</v>
      </c>
      <c r="J102" s="367"/>
      <c r="K102" s="366"/>
      <c r="L102" s="367">
        <f t="shared" si="42"/>
        <v>9342</v>
      </c>
      <c r="M102" s="369">
        <f t="shared" si="43"/>
        <v>0.04388781845429235</v>
      </c>
      <c r="N102" s="365">
        <v>16117</v>
      </c>
      <c r="O102" s="366">
        <v>19774</v>
      </c>
      <c r="P102" s="367">
        <v>2</v>
      </c>
      <c r="Q102" s="366">
        <v>0</v>
      </c>
      <c r="R102" s="367">
        <f t="shared" si="44"/>
        <v>35893</v>
      </c>
      <c r="S102" s="368">
        <f t="shared" si="45"/>
        <v>0.007721187952511672</v>
      </c>
      <c r="T102" s="379">
        <v>15429</v>
      </c>
      <c r="U102" s="366">
        <v>17136</v>
      </c>
      <c r="V102" s="367">
        <v>12</v>
      </c>
      <c r="W102" s="366">
        <v>4</v>
      </c>
      <c r="X102" s="367">
        <f t="shared" si="46"/>
        <v>32581</v>
      </c>
      <c r="Y102" s="370">
        <f t="shared" si="47"/>
        <v>0.10165433841809635</v>
      </c>
    </row>
    <row r="103" spans="1:25" s="37" customFormat="1" ht="19.5" customHeight="1">
      <c r="A103" s="364" t="s">
        <v>390</v>
      </c>
      <c r="B103" s="365">
        <v>5966</v>
      </c>
      <c r="C103" s="366">
        <v>3303</v>
      </c>
      <c r="D103" s="367">
        <v>0</v>
      </c>
      <c r="E103" s="366">
        <v>0</v>
      </c>
      <c r="F103" s="367">
        <f t="shared" si="40"/>
        <v>9269</v>
      </c>
      <c r="G103" s="368">
        <f t="shared" si="41"/>
        <v>0.00819363461817256</v>
      </c>
      <c r="H103" s="365">
        <v>3571</v>
      </c>
      <c r="I103" s="366">
        <v>2595</v>
      </c>
      <c r="J103" s="367"/>
      <c r="K103" s="366"/>
      <c r="L103" s="367">
        <f t="shared" si="42"/>
        <v>6166</v>
      </c>
      <c r="M103" s="369">
        <f t="shared" si="43"/>
        <v>0.5032435939020434</v>
      </c>
      <c r="N103" s="365">
        <v>16715</v>
      </c>
      <c r="O103" s="366">
        <v>11414</v>
      </c>
      <c r="P103" s="367"/>
      <c r="Q103" s="366">
        <v>78</v>
      </c>
      <c r="R103" s="367">
        <f t="shared" si="44"/>
        <v>28207</v>
      </c>
      <c r="S103" s="368">
        <f t="shared" si="45"/>
        <v>0.006067800088499059</v>
      </c>
      <c r="T103" s="379">
        <v>13844</v>
      </c>
      <c r="U103" s="366">
        <v>9446</v>
      </c>
      <c r="V103" s="367">
        <v>1</v>
      </c>
      <c r="W103" s="366">
        <v>50</v>
      </c>
      <c r="X103" s="367">
        <f t="shared" si="46"/>
        <v>23341</v>
      </c>
      <c r="Y103" s="370">
        <f t="shared" si="47"/>
        <v>0.208474358425089</v>
      </c>
    </row>
    <row r="104" spans="1:25" s="37" customFormat="1" ht="19.5" customHeight="1">
      <c r="A104" s="364" t="s">
        <v>391</v>
      </c>
      <c r="B104" s="365">
        <v>4089</v>
      </c>
      <c r="C104" s="366">
        <v>3766</v>
      </c>
      <c r="D104" s="367">
        <v>0</v>
      </c>
      <c r="E104" s="366">
        <v>0</v>
      </c>
      <c r="F104" s="367">
        <f t="shared" si="40"/>
        <v>7855</v>
      </c>
      <c r="G104" s="368">
        <f t="shared" si="41"/>
        <v>0.0069436832372149595</v>
      </c>
      <c r="H104" s="365">
        <v>4175</v>
      </c>
      <c r="I104" s="366">
        <v>3830</v>
      </c>
      <c r="J104" s="367"/>
      <c r="K104" s="366"/>
      <c r="L104" s="367">
        <f t="shared" si="42"/>
        <v>8005</v>
      </c>
      <c r="M104" s="369">
        <f t="shared" si="43"/>
        <v>-0.01873828856964399</v>
      </c>
      <c r="N104" s="365">
        <v>18173</v>
      </c>
      <c r="O104" s="366">
        <v>16338</v>
      </c>
      <c r="P104" s="367">
        <v>0</v>
      </c>
      <c r="Q104" s="366">
        <v>28</v>
      </c>
      <c r="R104" s="367">
        <f t="shared" si="44"/>
        <v>34539</v>
      </c>
      <c r="S104" s="368">
        <f t="shared" si="45"/>
        <v>0.007429919780787358</v>
      </c>
      <c r="T104" s="379">
        <v>18579</v>
      </c>
      <c r="U104" s="366">
        <v>16540</v>
      </c>
      <c r="V104" s="367">
        <v>90</v>
      </c>
      <c r="W104" s="366">
        <v>29</v>
      </c>
      <c r="X104" s="367">
        <f t="shared" si="46"/>
        <v>35238</v>
      </c>
      <c r="Y104" s="370">
        <f t="shared" si="47"/>
        <v>-0.019836540098757016</v>
      </c>
    </row>
    <row r="105" spans="1:25" s="37" customFormat="1" ht="19.5" customHeight="1">
      <c r="A105" s="364" t="s">
        <v>392</v>
      </c>
      <c r="B105" s="365">
        <v>3754</v>
      </c>
      <c r="C105" s="366">
        <v>3724</v>
      </c>
      <c r="D105" s="367">
        <v>0</v>
      </c>
      <c r="E105" s="366">
        <v>0</v>
      </c>
      <c r="F105" s="367">
        <f t="shared" si="40"/>
        <v>7478</v>
      </c>
      <c r="G105" s="368">
        <f t="shared" si="41"/>
        <v>0.006610421801132205</v>
      </c>
      <c r="H105" s="365">
        <v>3548</v>
      </c>
      <c r="I105" s="366">
        <v>3888</v>
      </c>
      <c r="J105" s="367">
        <v>36</v>
      </c>
      <c r="K105" s="366"/>
      <c r="L105" s="367">
        <f t="shared" si="42"/>
        <v>7472</v>
      </c>
      <c r="M105" s="369">
        <f t="shared" si="43"/>
        <v>0.0008029978586723274</v>
      </c>
      <c r="N105" s="365">
        <v>15428</v>
      </c>
      <c r="O105" s="366">
        <v>14947</v>
      </c>
      <c r="P105" s="367"/>
      <c r="Q105" s="366"/>
      <c r="R105" s="367">
        <f t="shared" si="44"/>
        <v>30375</v>
      </c>
      <c r="S105" s="368">
        <f t="shared" si="45"/>
        <v>0.006534173350166941</v>
      </c>
      <c r="T105" s="379">
        <v>17810</v>
      </c>
      <c r="U105" s="366">
        <v>17299</v>
      </c>
      <c r="V105" s="367">
        <v>36</v>
      </c>
      <c r="W105" s="366"/>
      <c r="X105" s="367">
        <f t="shared" si="46"/>
        <v>35145</v>
      </c>
      <c r="Y105" s="370">
        <f t="shared" si="47"/>
        <v>-0.13572343149807942</v>
      </c>
    </row>
    <row r="106" spans="1:25" s="37" customFormat="1" ht="19.5" customHeight="1">
      <c r="A106" s="364" t="s">
        <v>393</v>
      </c>
      <c r="B106" s="365">
        <v>3505</v>
      </c>
      <c r="C106" s="366">
        <v>3169</v>
      </c>
      <c r="D106" s="367">
        <v>1</v>
      </c>
      <c r="E106" s="366">
        <v>0</v>
      </c>
      <c r="F106" s="367">
        <f t="shared" si="40"/>
        <v>6675</v>
      </c>
      <c r="G106" s="368">
        <f t="shared" si="41"/>
        <v>0.005900583782101828</v>
      </c>
      <c r="H106" s="365">
        <v>3531</v>
      </c>
      <c r="I106" s="366">
        <v>3116</v>
      </c>
      <c r="J106" s="367">
        <v>1</v>
      </c>
      <c r="K106" s="366">
        <v>0</v>
      </c>
      <c r="L106" s="367">
        <f t="shared" si="42"/>
        <v>6648</v>
      </c>
      <c r="M106" s="369">
        <f t="shared" si="43"/>
        <v>0.004061371841155292</v>
      </c>
      <c r="N106" s="365">
        <v>11171</v>
      </c>
      <c r="O106" s="366">
        <v>10237</v>
      </c>
      <c r="P106" s="367">
        <v>4</v>
      </c>
      <c r="Q106" s="366"/>
      <c r="R106" s="367">
        <f t="shared" si="44"/>
        <v>21412</v>
      </c>
      <c r="S106" s="368">
        <f t="shared" si="45"/>
        <v>0.004606081309424677</v>
      </c>
      <c r="T106" s="379">
        <v>12102</v>
      </c>
      <c r="U106" s="366">
        <v>11634</v>
      </c>
      <c r="V106" s="367">
        <v>1</v>
      </c>
      <c r="W106" s="366">
        <v>0</v>
      </c>
      <c r="X106" s="367">
        <f t="shared" si="46"/>
        <v>23737</v>
      </c>
      <c r="Y106" s="370">
        <f t="shared" si="47"/>
        <v>-0.09794835067615959</v>
      </c>
    </row>
    <row r="107" spans="1:25" s="37" customFormat="1" ht="19.5" customHeight="1">
      <c r="A107" s="364" t="s">
        <v>394</v>
      </c>
      <c r="B107" s="365">
        <v>3127</v>
      </c>
      <c r="C107" s="366">
        <v>3100</v>
      </c>
      <c r="D107" s="367">
        <v>0</v>
      </c>
      <c r="E107" s="366">
        <v>0</v>
      </c>
      <c r="F107" s="367">
        <f aca="true" t="shared" si="48" ref="F107:F113">SUM(B107:E107)</f>
        <v>6227</v>
      </c>
      <c r="G107" s="368">
        <f aca="true" t="shared" si="49" ref="G107:G113">F107/$F$9</f>
        <v>0.005504559582194469</v>
      </c>
      <c r="H107" s="365">
        <v>2687</v>
      </c>
      <c r="I107" s="366">
        <v>2762</v>
      </c>
      <c r="J107" s="367"/>
      <c r="K107" s="366"/>
      <c r="L107" s="367">
        <f aca="true" t="shared" si="50" ref="L107:L113">SUM(H107:K107)</f>
        <v>5449</v>
      </c>
      <c r="M107" s="369">
        <f aca="true" t="shared" si="51" ref="M107:M113">IF(ISERROR(F107/L107-1),"         /0",(F107/L107-1))</f>
        <v>0.14277849146632415</v>
      </c>
      <c r="N107" s="365">
        <v>12083</v>
      </c>
      <c r="O107" s="366">
        <v>11449</v>
      </c>
      <c r="P107" s="367"/>
      <c r="Q107" s="366"/>
      <c r="R107" s="367">
        <f aca="true" t="shared" si="52" ref="R107:R113">SUM(N107:Q107)</f>
        <v>23532</v>
      </c>
      <c r="S107" s="368">
        <f aca="true" t="shared" si="53" ref="S107:S113">R107/$R$9</f>
        <v>0.005062128963823159</v>
      </c>
      <c r="T107" s="379">
        <v>13368</v>
      </c>
      <c r="U107" s="366">
        <v>12209</v>
      </c>
      <c r="V107" s="367"/>
      <c r="W107" s="366">
        <v>95</v>
      </c>
      <c r="X107" s="367">
        <f aca="true" t="shared" si="54" ref="X107:X113">SUM(T107:W107)</f>
        <v>25672</v>
      </c>
      <c r="Y107" s="370">
        <f aca="true" t="shared" si="55" ref="Y107:Y113">IF(ISERROR(R107/X107-1),"         /0",(R107/X107-1))</f>
        <v>-0.08335930196322838</v>
      </c>
    </row>
    <row r="108" spans="1:25" s="37" customFormat="1" ht="19.5" customHeight="1">
      <c r="A108" s="364" t="s">
        <v>395</v>
      </c>
      <c r="B108" s="365">
        <v>3185</v>
      </c>
      <c r="C108" s="366">
        <v>2774</v>
      </c>
      <c r="D108" s="367">
        <v>0</v>
      </c>
      <c r="E108" s="366">
        <v>0</v>
      </c>
      <c r="F108" s="367">
        <f t="shared" si="48"/>
        <v>5959</v>
      </c>
      <c r="G108" s="368">
        <f t="shared" si="49"/>
        <v>0.005267652248321317</v>
      </c>
      <c r="H108" s="365">
        <v>3422</v>
      </c>
      <c r="I108" s="366">
        <v>3109</v>
      </c>
      <c r="J108" s="367"/>
      <c r="K108" s="366"/>
      <c r="L108" s="367">
        <f t="shared" si="50"/>
        <v>6531</v>
      </c>
      <c r="M108" s="369">
        <f t="shared" si="51"/>
        <v>-0.08758229980094934</v>
      </c>
      <c r="N108" s="365">
        <v>14479</v>
      </c>
      <c r="O108" s="366">
        <v>12236</v>
      </c>
      <c r="P108" s="367">
        <v>0</v>
      </c>
      <c r="Q108" s="366">
        <v>45</v>
      </c>
      <c r="R108" s="367">
        <f t="shared" si="52"/>
        <v>26760</v>
      </c>
      <c r="S108" s="368">
        <f t="shared" si="53"/>
        <v>0.005756526052690283</v>
      </c>
      <c r="T108" s="379">
        <v>14004</v>
      </c>
      <c r="U108" s="366">
        <v>12288</v>
      </c>
      <c r="V108" s="367">
        <v>0</v>
      </c>
      <c r="W108" s="366">
        <v>49</v>
      </c>
      <c r="X108" s="367">
        <f t="shared" si="54"/>
        <v>26341</v>
      </c>
      <c r="Y108" s="370">
        <f t="shared" si="55"/>
        <v>0.015906761322652896</v>
      </c>
    </row>
    <row r="109" spans="1:25" s="37" customFormat="1" ht="19.5" customHeight="1">
      <c r="A109" s="364" t="s">
        <v>396</v>
      </c>
      <c r="B109" s="365">
        <v>2660</v>
      </c>
      <c r="C109" s="366">
        <v>3004</v>
      </c>
      <c r="D109" s="367">
        <v>1</v>
      </c>
      <c r="E109" s="366">
        <v>0</v>
      </c>
      <c r="F109" s="367">
        <f t="shared" si="48"/>
        <v>5665</v>
      </c>
      <c r="G109" s="368">
        <f t="shared" si="49"/>
        <v>0.005007761367132113</v>
      </c>
      <c r="H109" s="365">
        <v>1953</v>
      </c>
      <c r="I109" s="366">
        <v>2162</v>
      </c>
      <c r="J109" s="367">
        <v>1</v>
      </c>
      <c r="K109" s="366"/>
      <c r="L109" s="367">
        <f t="shared" si="50"/>
        <v>4116</v>
      </c>
      <c r="M109" s="369">
        <f t="shared" si="51"/>
        <v>0.3763362487852284</v>
      </c>
      <c r="N109" s="365">
        <v>8180</v>
      </c>
      <c r="O109" s="366">
        <v>9373</v>
      </c>
      <c r="P109" s="367">
        <v>7</v>
      </c>
      <c r="Q109" s="366">
        <v>79</v>
      </c>
      <c r="R109" s="367">
        <f t="shared" si="52"/>
        <v>17639</v>
      </c>
      <c r="S109" s="368">
        <f t="shared" si="53"/>
        <v>0.0037944455546862444</v>
      </c>
      <c r="T109" s="379">
        <v>6848</v>
      </c>
      <c r="U109" s="366">
        <v>8350</v>
      </c>
      <c r="V109" s="367">
        <v>1</v>
      </c>
      <c r="W109" s="366">
        <v>0</v>
      </c>
      <c r="X109" s="367">
        <f t="shared" si="54"/>
        <v>15199</v>
      </c>
      <c r="Y109" s="370">
        <f t="shared" si="55"/>
        <v>0.16053687742614642</v>
      </c>
    </row>
    <row r="110" spans="1:25" s="37" customFormat="1" ht="19.5" customHeight="1">
      <c r="A110" s="364" t="s">
        <v>397</v>
      </c>
      <c r="B110" s="365">
        <v>2787</v>
      </c>
      <c r="C110" s="366">
        <v>2430</v>
      </c>
      <c r="D110" s="367">
        <v>0</v>
      </c>
      <c r="E110" s="366">
        <v>0</v>
      </c>
      <c r="F110" s="367">
        <f t="shared" si="48"/>
        <v>5217</v>
      </c>
      <c r="G110" s="368">
        <f t="shared" si="49"/>
        <v>0.004611737167224754</v>
      </c>
      <c r="H110" s="365">
        <v>3559</v>
      </c>
      <c r="I110" s="366">
        <v>3034</v>
      </c>
      <c r="J110" s="367"/>
      <c r="K110" s="366"/>
      <c r="L110" s="367">
        <f t="shared" si="50"/>
        <v>6593</v>
      </c>
      <c r="M110" s="369">
        <f t="shared" si="51"/>
        <v>-0.20870620354921887</v>
      </c>
      <c r="N110" s="365">
        <v>12958</v>
      </c>
      <c r="O110" s="366">
        <v>11576</v>
      </c>
      <c r="P110" s="367"/>
      <c r="Q110" s="366"/>
      <c r="R110" s="367">
        <f t="shared" si="52"/>
        <v>24534</v>
      </c>
      <c r="S110" s="368">
        <f t="shared" si="53"/>
        <v>0.0052776760155718765</v>
      </c>
      <c r="T110" s="379">
        <v>13847</v>
      </c>
      <c r="U110" s="366">
        <v>11683</v>
      </c>
      <c r="V110" s="367"/>
      <c r="W110" s="366">
        <v>0</v>
      </c>
      <c r="X110" s="367">
        <f t="shared" si="54"/>
        <v>25530</v>
      </c>
      <c r="Y110" s="370">
        <f t="shared" si="55"/>
        <v>-0.03901292596944772</v>
      </c>
    </row>
    <row r="111" spans="1:25" s="37" customFormat="1" ht="19.5" customHeight="1">
      <c r="A111" s="364" t="s">
        <v>398</v>
      </c>
      <c r="B111" s="365">
        <v>2089</v>
      </c>
      <c r="C111" s="366">
        <v>2000</v>
      </c>
      <c r="D111" s="367">
        <v>0</v>
      </c>
      <c r="E111" s="366">
        <v>0</v>
      </c>
      <c r="F111" s="367">
        <f t="shared" si="48"/>
        <v>4089</v>
      </c>
      <c r="G111" s="368">
        <f t="shared" si="49"/>
        <v>0.0036146048067437265</v>
      </c>
      <c r="H111" s="365">
        <v>2166</v>
      </c>
      <c r="I111" s="366">
        <v>2367</v>
      </c>
      <c r="J111" s="367"/>
      <c r="K111" s="366">
        <v>40</v>
      </c>
      <c r="L111" s="367">
        <f t="shared" si="50"/>
        <v>4573</v>
      </c>
      <c r="M111" s="369">
        <f t="shared" si="51"/>
        <v>-0.1058386179750711</v>
      </c>
      <c r="N111" s="365">
        <v>8764</v>
      </c>
      <c r="O111" s="366">
        <v>8265</v>
      </c>
      <c r="P111" s="367">
        <v>9</v>
      </c>
      <c r="Q111" s="366">
        <v>0</v>
      </c>
      <c r="R111" s="367">
        <f t="shared" si="52"/>
        <v>17038</v>
      </c>
      <c r="S111" s="368">
        <f t="shared" si="53"/>
        <v>0.0036651603470006368</v>
      </c>
      <c r="T111" s="379">
        <v>8306</v>
      </c>
      <c r="U111" s="366">
        <v>8782</v>
      </c>
      <c r="V111" s="367">
        <v>3</v>
      </c>
      <c r="W111" s="366">
        <v>126</v>
      </c>
      <c r="X111" s="367">
        <f t="shared" si="54"/>
        <v>17217</v>
      </c>
      <c r="Y111" s="370">
        <f t="shared" si="55"/>
        <v>-0.010396700935122238</v>
      </c>
    </row>
    <row r="112" spans="1:25" s="37" customFormat="1" ht="19.5" customHeight="1">
      <c r="A112" s="364" t="s">
        <v>399</v>
      </c>
      <c r="B112" s="365">
        <v>2003</v>
      </c>
      <c r="C112" s="366">
        <v>1966</v>
      </c>
      <c r="D112" s="367">
        <v>0</v>
      </c>
      <c r="E112" s="366">
        <v>0</v>
      </c>
      <c r="F112" s="367">
        <f t="shared" si="48"/>
        <v>3969</v>
      </c>
      <c r="G112" s="368">
        <f t="shared" si="49"/>
        <v>0.003508526896054255</v>
      </c>
      <c r="H112" s="365">
        <v>1671</v>
      </c>
      <c r="I112" s="366">
        <v>1550</v>
      </c>
      <c r="J112" s="367"/>
      <c r="K112" s="366"/>
      <c r="L112" s="367">
        <f t="shared" si="50"/>
        <v>3221</v>
      </c>
      <c r="M112" s="369">
        <f t="shared" si="51"/>
        <v>0.2322260167649799</v>
      </c>
      <c r="N112" s="365">
        <v>7484</v>
      </c>
      <c r="O112" s="366">
        <v>6695</v>
      </c>
      <c r="P112" s="367"/>
      <c r="Q112" s="366"/>
      <c r="R112" s="367">
        <f t="shared" si="52"/>
        <v>14179</v>
      </c>
      <c r="S112" s="368">
        <f t="shared" si="53"/>
        <v>0.003050141364017023</v>
      </c>
      <c r="T112" s="379">
        <v>7651</v>
      </c>
      <c r="U112" s="366">
        <v>6389</v>
      </c>
      <c r="V112" s="367"/>
      <c r="W112" s="366">
        <v>121</v>
      </c>
      <c r="X112" s="367">
        <f t="shared" si="54"/>
        <v>14161</v>
      </c>
      <c r="Y112" s="370">
        <f t="shared" si="55"/>
        <v>0.0012710966739637453</v>
      </c>
    </row>
    <row r="113" spans="1:25" s="37" customFormat="1" ht="19.5" customHeight="1">
      <c r="A113" s="364" t="s">
        <v>400</v>
      </c>
      <c r="B113" s="365">
        <v>1826</v>
      </c>
      <c r="C113" s="366">
        <v>1887</v>
      </c>
      <c r="D113" s="367">
        <v>0</v>
      </c>
      <c r="E113" s="366">
        <v>4</v>
      </c>
      <c r="F113" s="367">
        <f t="shared" si="48"/>
        <v>3717</v>
      </c>
      <c r="G113" s="368">
        <f t="shared" si="49"/>
        <v>0.003285763283606366</v>
      </c>
      <c r="H113" s="365">
        <v>1310</v>
      </c>
      <c r="I113" s="366">
        <v>1121</v>
      </c>
      <c r="J113" s="367"/>
      <c r="K113" s="366">
        <v>0</v>
      </c>
      <c r="L113" s="367">
        <f t="shared" si="50"/>
        <v>2431</v>
      </c>
      <c r="M113" s="369">
        <f t="shared" si="51"/>
        <v>0.5290004113533526</v>
      </c>
      <c r="N113" s="365">
        <v>7239</v>
      </c>
      <c r="O113" s="366">
        <v>7566</v>
      </c>
      <c r="P113" s="367">
        <v>0</v>
      </c>
      <c r="Q113" s="366">
        <v>10</v>
      </c>
      <c r="R113" s="367">
        <f t="shared" si="52"/>
        <v>14815</v>
      </c>
      <c r="S113" s="368">
        <f t="shared" si="53"/>
        <v>0.0031869556603365675</v>
      </c>
      <c r="T113" s="379">
        <v>5487</v>
      </c>
      <c r="U113" s="366">
        <v>5126</v>
      </c>
      <c r="V113" s="367"/>
      <c r="W113" s="366">
        <v>0</v>
      </c>
      <c r="X113" s="367">
        <f t="shared" si="54"/>
        <v>10613</v>
      </c>
      <c r="Y113" s="370">
        <f t="shared" si="55"/>
        <v>0.3959295203995101</v>
      </c>
    </row>
    <row r="114" spans="1:25" s="37" customFormat="1" ht="19.5" customHeight="1">
      <c r="A114" s="364" t="s">
        <v>401</v>
      </c>
      <c r="B114" s="365">
        <v>1837</v>
      </c>
      <c r="C114" s="366">
        <v>1775</v>
      </c>
      <c r="D114" s="367">
        <v>0</v>
      </c>
      <c r="E114" s="366">
        <v>0</v>
      </c>
      <c r="F114" s="367">
        <f aca="true" t="shared" si="56" ref="F114:F120">SUM(B114:E114)</f>
        <v>3612</v>
      </c>
      <c r="G114" s="368">
        <f aca="true" t="shared" si="57" ref="G114:G120">F114/$F$9</f>
        <v>0.003192945111753079</v>
      </c>
      <c r="H114" s="365">
        <v>1543</v>
      </c>
      <c r="I114" s="366">
        <v>1414</v>
      </c>
      <c r="J114" s="367"/>
      <c r="K114" s="366"/>
      <c r="L114" s="367">
        <f aca="true" t="shared" si="58" ref="L114:L120">SUM(H114:K114)</f>
        <v>2957</v>
      </c>
      <c r="M114" s="369">
        <f aca="true" t="shared" si="59" ref="M114:M120">IF(ISERROR(F114/L114-1),"         /0",(F114/L114-1))</f>
        <v>0.22150828542441658</v>
      </c>
      <c r="N114" s="365">
        <v>6803</v>
      </c>
      <c r="O114" s="366">
        <v>6291</v>
      </c>
      <c r="P114" s="367"/>
      <c r="Q114" s="366"/>
      <c r="R114" s="367">
        <f aca="true" t="shared" si="60" ref="R114:R120">SUM(N114:Q114)</f>
        <v>13094</v>
      </c>
      <c r="S114" s="368">
        <f aca="true" t="shared" si="61" ref="S114:S120">R114/$R$9</f>
        <v>0.002816739616364969</v>
      </c>
      <c r="T114" s="379">
        <v>6696</v>
      </c>
      <c r="U114" s="366">
        <v>5760</v>
      </c>
      <c r="V114" s="367"/>
      <c r="W114" s="366"/>
      <c r="X114" s="367">
        <f aca="true" t="shared" si="62" ref="X114:X120">SUM(T114:W114)</f>
        <v>12456</v>
      </c>
      <c r="Y114" s="370">
        <f aca="true" t="shared" si="63" ref="Y114:Y120">IF(ISERROR(R114/X114-1),"         /0",(R114/X114-1))</f>
        <v>0.05122029543994855</v>
      </c>
    </row>
    <row r="115" spans="1:25" s="37" customFormat="1" ht="19.5" customHeight="1">
      <c r="A115" s="364" t="s">
        <v>402</v>
      </c>
      <c r="B115" s="365">
        <v>1576</v>
      </c>
      <c r="C115" s="366">
        <v>1239</v>
      </c>
      <c r="D115" s="367">
        <v>8</v>
      </c>
      <c r="E115" s="366">
        <v>8</v>
      </c>
      <c r="F115" s="367">
        <f t="shared" si="56"/>
        <v>2831</v>
      </c>
      <c r="G115" s="368">
        <f t="shared" si="57"/>
        <v>0.002502554709682438</v>
      </c>
      <c r="H115" s="365">
        <v>694</v>
      </c>
      <c r="I115" s="366">
        <v>638</v>
      </c>
      <c r="J115" s="367"/>
      <c r="K115" s="366"/>
      <c r="L115" s="367">
        <f t="shared" si="58"/>
        <v>1332</v>
      </c>
      <c r="M115" s="369">
        <f t="shared" si="59"/>
        <v>1.1253753753753752</v>
      </c>
      <c r="N115" s="365">
        <v>2434</v>
      </c>
      <c r="O115" s="366">
        <v>1588</v>
      </c>
      <c r="P115" s="367">
        <v>17</v>
      </c>
      <c r="Q115" s="366">
        <v>8</v>
      </c>
      <c r="R115" s="367">
        <f t="shared" si="60"/>
        <v>4047</v>
      </c>
      <c r="S115" s="368">
        <f t="shared" si="61"/>
        <v>0.0008705777629012547</v>
      </c>
      <c r="T115" s="379">
        <v>2107</v>
      </c>
      <c r="U115" s="366">
        <v>2069</v>
      </c>
      <c r="V115" s="367"/>
      <c r="W115" s="366">
        <v>1</v>
      </c>
      <c r="X115" s="367">
        <f t="shared" si="62"/>
        <v>4177</v>
      </c>
      <c r="Y115" s="370">
        <f t="shared" si="63"/>
        <v>-0.03112281541776396</v>
      </c>
    </row>
    <row r="116" spans="1:25" s="37" customFormat="1" ht="19.5" customHeight="1">
      <c r="A116" s="364" t="s">
        <v>403</v>
      </c>
      <c r="B116" s="365">
        <v>1266</v>
      </c>
      <c r="C116" s="366">
        <v>1050</v>
      </c>
      <c r="D116" s="367">
        <v>181</v>
      </c>
      <c r="E116" s="366">
        <v>172</v>
      </c>
      <c r="F116" s="367">
        <f>SUM(B116:E116)</f>
        <v>2669</v>
      </c>
      <c r="G116" s="368">
        <f>F116/$F$9</f>
        <v>0.002359349530251652</v>
      </c>
      <c r="H116" s="365">
        <v>1020</v>
      </c>
      <c r="I116" s="366">
        <v>713</v>
      </c>
      <c r="J116" s="367">
        <v>12</v>
      </c>
      <c r="K116" s="366"/>
      <c r="L116" s="367">
        <f>SUM(H116:K116)</f>
        <v>1745</v>
      </c>
      <c r="M116" s="369">
        <f>IF(ISERROR(F116/L116-1),"         /0",(F116/L116-1))</f>
        <v>0.529512893982808</v>
      </c>
      <c r="N116" s="365">
        <v>5198</v>
      </c>
      <c r="O116" s="366">
        <v>3984</v>
      </c>
      <c r="P116" s="367">
        <v>186</v>
      </c>
      <c r="Q116" s="366">
        <v>172</v>
      </c>
      <c r="R116" s="367">
        <f>SUM(N116:Q116)</f>
        <v>9540</v>
      </c>
      <c r="S116" s="368">
        <f>R116/$R$9</f>
        <v>0.002052214444793173</v>
      </c>
      <c r="T116" s="379">
        <v>4057</v>
      </c>
      <c r="U116" s="366">
        <v>3089</v>
      </c>
      <c r="V116" s="367">
        <v>12</v>
      </c>
      <c r="W116" s="366">
        <v>0</v>
      </c>
      <c r="X116" s="367">
        <f>SUM(T116:W116)</f>
        <v>7158</v>
      </c>
      <c r="Y116" s="370">
        <f>IF(ISERROR(R116/X116-1),"         /0",(R116/X116-1))</f>
        <v>0.3327745180217938</v>
      </c>
    </row>
    <row r="117" spans="1:25" s="37" customFormat="1" ht="19.5" customHeight="1">
      <c r="A117" s="364" t="s">
        <v>404</v>
      </c>
      <c r="B117" s="365">
        <v>1205</v>
      </c>
      <c r="C117" s="366">
        <v>1043</v>
      </c>
      <c r="D117" s="367">
        <v>0</v>
      </c>
      <c r="E117" s="366">
        <v>1</v>
      </c>
      <c r="F117" s="367">
        <f>SUM(B117:E117)</f>
        <v>2249</v>
      </c>
      <c r="G117" s="368">
        <f>F117/$F$9</f>
        <v>0.0019880768428385035</v>
      </c>
      <c r="H117" s="365">
        <v>1468</v>
      </c>
      <c r="I117" s="366">
        <v>1224</v>
      </c>
      <c r="J117" s="367"/>
      <c r="K117" s="366"/>
      <c r="L117" s="367">
        <f>SUM(H117:K117)</f>
        <v>2692</v>
      </c>
      <c r="M117" s="369">
        <f>IF(ISERROR(F117/L117-1),"         /0",(F117/L117-1))</f>
        <v>-0.16456166419019314</v>
      </c>
      <c r="N117" s="365">
        <v>5039</v>
      </c>
      <c r="O117" s="366">
        <v>4644</v>
      </c>
      <c r="P117" s="367">
        <v>0</v>
      </c>
      <c r="Q117" s="366">
        <v>24</v>
      </c>
      <c r="R117" s="367">
        <f>SUM(N117:Q117)</f>
        <v>9707</v>
      </c>
      <c r="S117" s="368">
        <f>R117/$R$9</f>
        <v>0.002088138953417959</v>
      </c>
      <c r="T117" s="379">
        <v>5386</v>
      </c>
      <c r="U117" s="366">
        <v>4749</v>
      </c>
      <c r="V117" s="367">
        <v>0</v>
      </c>
      <c r="W117" s="366">
        <v>21</v>
      </c>
      <c r="X117" s="367">
        <f>SUM(T117:W117)</f>
        <v>10156</v>
      </c>
      <c r="Y117" s="370">
        <f>IF(ISERROR(R117/X117-1),"         /0",(R117/X117-1))</f>
        <v>-0.044210319023237465</v>
      </c>
    </row>
    <row r="118" spans="1:25" s="37" customFormat="1" ht="19.5" customHeight="1">
      <c r="A118" s="364" t="s">
        <v>405</v>
      </c>
      <c r="B118" s="365">
        <v>1021</v>
      </c>
      <c r="C118" s="366">
        <v>1115</v>
      </c>
      <c r="D118" s="367">
        <v>0</v>
      </c>
      <c r="E118" s="366">
        <v>0</v>
      </c>
      <c r="F118" s="367">
        <f>SUM(B118:E118)</f>
        <v>2136</v>
      </c>
      <c r="G118" s="368">
        <f>F118/$F$9</f>
        <v>0.001888186810272585</v>
      </c>
      <c r="H118" s="365">
        <v>1065</v>
      </c>
      <c r="I118" s="366">
        <v>1020</v>
      </c>
      <c r="J118" s="367"/>
      <c r="K118" s="366"/>
      <c r="L118" s="367">
        <f>SUM(H118:K118)</f>
        <v>2085</v>
      </c>
      <c r="M118" s="369">
        <f>IF(ISERROR(F118/L118-1),"         /0",(F118/L118-1))</f>
        <v>0.02446043165467615</v>
      </c>
      <c r="N118" s="365">
        <v>3906</v>
      </c>
      <c r="O118" s="366">
        <v>4062</v>
      </c>
      <c r="P118" s="367"/>
      <c r="Q118" s="366"/>
      <c r="R118" s="367">
        <f>SUM(N118:Q118)</f>
        <v>7968</v>
      </c>
      <c r="S118" s="368">
        <f>R118/$R$9</f>
        <v>0.0017140508067203354</v>
      </c>
      <c r="T118" s="379">
        <v>3655</v>
      </c>
      <c r="U118" s="366">
        <v>3743</v>
      </c>
      <c r="V118" s="367"/>
      <c r="W118" s="366"/>
      <c r="X118" s="367">
        <f>SUM(T118:W118)</f>
        <v>7398</v>
      </c>
      <c r="Y118" s="370">
        <f>IF(ISERROR(R118/X118-1),"         /0",(R118/X118-1))</f>
        <v>0.0770478507704786</v>
      </c>
    </row>
    <row r="119" spans="1:25" s="37" customFormat="1" ht="19.5" customHeight="1">
      <c r="A119" s="364" t="s">
        <v>406</v>
      </c>
      <c r="B119" s="365">
        <v>941</v>
      </c>
      <c r="C119" s="366">
        <v>928</v>
      </c>
      <c r="D119" s="367">
        <v>2</v>
      </c>
      <c r="E119" s="366">
        <v>0</v>
      </c>
      <c r="F119" s="367">
        <f t="shared" si="56"/>
        <v>1871</v>
      </c>
      <c r="G119" s="368">
        <f t="shared" si="57"/>
        <v>0.0016539314241666696</v>
      </c>
      <c r="H119" s="365">
        <v>1062</v>
      </c>
      <c r="I119" s="366">
        <v>999</v>
      </c>
      <c r="J119" s="367">
        <v>4</v>
      </c>
      <c r="K119" s="366"/>
      <c r="L119" s="367">
        <f t="shared" si="58"/>
        <v>2065</v>
      </c>
      <c r="M119" s="369">
        <f t="shared" si="59"/>
        <v>-0.09394673123486685</v>
      </c>
      <c r="N119" s="365">
        <v>3793</v>
      </c>
      <c r="O119" s="366">
        <v>3426</v>
      </c>
      <c r="P119" s="367">
        <v>15</v>
      </c>
      <c r="Q119" s="366"/>
      <c r="R119" s="367">
        <f t="shared" si="60"/>
        <v>7234</v>
      </c>
      <c r="S119" s="368">
        <f t="shared" si="61"/>
        <v>0.0015561550622257665</v>
      </c>
      <c r="T119" s="379">
        <v>4720</v>
      </c>
      <c r="U119" s="366">
        <v>3998</v>
      </c>
      <c r="V119" s="367">
        <v>8</v>
      </c>
      <c r="W119" s="366">
        <v>0</v>
      </c>
      <c r="X119" s="367">
        <f t="shared" si="62"/>
        <v>8726</v>
      </c>
      <c r="Y119" s="370">
        <f t="shared" si="63"/>
        <v>-0.17098326839330735</v>
      </c>
    </row>
    <row r="120" spans="1:25" s="37" customFormat="1" ht="19.5" customHeight="1">
      <c r="A120" s="364" t="s">
        <v>407</v>
      </c>
      <c r="B120" s="365">
        <v>925</v>
      </c>
      <c r="C120" s="366">
        <v>590</v>
      </c>
      <c r="D120" s="367">
        <v>0</v>
      </c>
      <c r="E120" s="366">
        <v>0</v>
      </c>
      <c r="F120" s="367">
        <f t="shared" si="56"/>
        <v>1515</v>
      </c>
      <c r="G120" s="368">
        <f t="shared" si="57"/>
        <v>0.001339233622454572</v>
      </c>
      <c r="H120" s="365">
        <v>285</v>
      </c>
      <c r="I120" s="366">
        <v>145</v>
      </c>
      <c r="J120" s="367"/>
      <c r="K120" s="366"/>
      <c r="L120" s="367">
        <f t="shared" si="58"/>
        <v>430</v>
      </c>
      <c r="M120" s="369">
        <f t="shared" si="59"/>
        <v>2.5232558139534884</v>
      </c>
      <c r="N120" s="365">
        <v>3612</v>
      </c>
      <c r="O120" s="366">
        <v>3398</v>
      </c>
      <c r="P120" s="367"/>
      <c r="Q120" s="366"/>
      <c r="R120" s="367">
        <f t="shared" si="60"/>
        <v>7010</v>
      </c>
      <c r="S120" s="368">
        <f t="shared" si="61"/>
        <v>0.0015079688949685682</v>
      </c>
      <c r="T120" s="379">
        <v>1209</v>
      </c>
      <c r="U120" s="366">
        <v>784</v>
      </c>
      <c r="V120" s="367"/>
      <c r="W120" s="366">
        <v>0</v>
      </c>
      <c r="X120" s="367">
        <f t="shared" si="62"/>
        <v>1993</v>
      </c>
      <c r="Y120" s="370">
        <f t="shared" si="63"/>
        <v>2.5173105870546912</v>
      </c>
    </row>
    <row r="121" spans="1:25" s="37" customFormat="1" ht="19.5" customHeight="1">
      <c r="A121" s="364" t="s">
        <v>408</v>
      </c>
      <c r="B121" s="365">
        <v>602</v>
      </c>
      <c r="C121" s="366">
        <v>646</v>
      </c>
      <c r="D121" s="367">
        <v>0</v>
      </c>
      <c r="E121" s="366">
        <v>0</v>
      </c>
      <c r="F121" s="367">
        <f aca="true" t="shared" si="64" ref="F121:F132">SUM(B121:E121)</f>
        <v>1248</v>
      </c>
      <c r="G121" s="368">
        <f aca="true" t="shared" si="65" ref="G121:G132">F121/$F$9</f>
        <v>0.0011032102711704991</v>
      </c>
      <c r="H121" s="365">
        <v>1113</v>
      </c>
      <c r="I121" s="366">
        <v>1116</v>
      </c>
      <c r="J121" s="367">
        <v>48</v>
      </c>
      <c r="K121" s="366"/>
      <c r="L121" s="367">
        <f aca="true" t="shared" si="66" ref="L121:L132">SUM(H121:K121)</f>
        <v>2277</v>
      </c>
      <c r="M121" s="369">
        <f aca="true" t="shared" si="67" ref="M121:M132">IF(ISERROR(F121/L121-1),"         /0",(F121/L121-1))</f>
        <v>-0.4519104084321476</v>
      </c>
      <c r="N121" s="365">
        <v>3045</v>
      </c>
      <c r="O121" s="366">
        <v>3135</v>
      </c>
      <c r="P121" s="367">
        <v>1373</v>
      </c>
      <c r="Q121" s="366">
        <v>950</v>
      </c>
      <c r="R121" s="367">
        <f aca="true" t="shared" si="68" ref="R121:R132">SUM(N121:Q121)</f>
        <v>8503</v>
      </c>
      <c r="S121" s="368">
        <f aca="true" t="shared" si="69" ref="S121:S132">R121/$R$9</f>
        <v>0.0018291383044105186</v>
      </c>
      <c r="T121" s="379">
        <v>5922</v>
      </c>
      <c r="U121" s="366">
        <v>5800</v>
      </c>
      <c r="V121" s="367">
        <v>1416</v>
      </c>
      <c r="W121" s="366">
        <v>909</v>
      </c>
      <c r="X121" s="367">
        <f aca="true" t="shared" si="70" ref="X121:X132">SUM(T121:W121)</f>
        <v>14047</v>
      </c>
      <c r="Y121" s="370">
        <f aca="true" t="shared" si="71" ref="Y121:Y132">IF(ISERROR(R121/X121-1),"         /0",(R121/X121-1))</f>
        <v>-0.3946750195771339</v>
      </c>
    </row>
    <row r="122" spans="1:25" s="37" customFormat="1" ht="19.5" customHeight="1">
      <c r="A122" s="364" t="s">
        <v>409</v>
      </c>
      <c r="B122" s="365">
        <v>585</v>
      </c>
      <c r="C122" s="366">
        <v>388</v>
      </c>
      <c r="D122" s="367">
        <v>8</v>
      </c>
      <c r="E122" s="366">
        <v>0</v>
      </c>
      <c r="F122" s="367">
        <f t="shared" si="64"/>
        <v>981</v>
      </c>
      <c r="G122" s="368">
        <f t="shared" si="65"/>
        <v>0.0008671869198864259</v>
      </c>
      <c r="H122" s="365">
        <v>262</v>
      </c>
      <c r="I122" s="366">
        <v>76</v>
      </c>
      <c r="J122" s="367"/>
      <c r="K122" s="366"/>
      <c r="L122" s="367">
        <f t="shared" si="66"/>
        <v>338</v>
      </c>
      <c r="M122" s="369">
        <f t="shared" si="67"/>
        <v>1.9023668639053253</v>
      </c>
      <c r="N122" s="365">
        <v>2493</v>
      </c>
      <c r="O122" s="366">
        <v>2313</v>
      </c>
      <c r="P122" s="367">
        <v>41</v>
      </c>
      <c r="Q122" s="366"/>
      <c r="R122" s="367">
        <f t="shared" si="68"/>
        <v>4847</v>
      </c>
      <c r="S122" s="368">
        <f t="shared" si="69"/>
        <v>0.0010426712173912482</v>
      </c>
      <c r="T122" s="379">
        <v>853</v>
      </c>
      <c r="U122" s="366">
        <v>289</v>
      </c>
      <c r="V122" s="367"/>
      <c r="W122" s="366">
        <v>1</v>
      </c>
      <c r="X122" s="367">
        <f t="shared" si="70"/>
        <v>1143</v>
      </c>
      <c r="Y122" s="370">
        <f t="shared" si="71"/>
        <v>3.240594925634296</v>
      </c>
    </row>
    <row r="123" spans="1:25" s="37" customFormat="1" ht="19.5" customHeight="1">
      <c r="A123" s="364" t="s">
        <v>410</v>
      </c>
      <c r="B123" s="365">
        <v>512</v>
      </c>
      <c r="C123" s="366">
        <v>416</v>
      </c>
      <c r="D123" s="367">
        <v>0</v>
      </c>
      <c r="E123" s="366">
        <v>0</v>
      </c>
      <c r="F123" s="367">
        <f t="shared" si="64"/>
        <v>928</v>
      </c>
      <c r="G123" s="368">
        <f t="shared" si="65"/>
        <v>0.0008203358426652429</v>
      </c>
      <c r="H123" s="365">
        <v>475</v>
      </c>
      <c r="I123" s="366">
        <v>496</v>
      </c>
      <c r="J123" s="367"/>
      <c r="K123" s="366"/>
      <c r="L123" s="367">
        <f t="shared" si="66"/>
        <v>971</v>
      </c>
      <c r="M123" s="369">
        <f t="shared" si="67"/>
        <v>-0.044284243048403726</v>
      </c>
      <c r="N123" s="365">
        <v>1939</v>
      </c>
      <c r="O123" s="366">
        <v>2164</v>
      </c>
      <c r="P123" s="367"/>
      <c r="Q123" s="366"/>
      <c r="R123" s="367">
        <f t="shared" si="68"/>
        <v>4103</v>
      </c>
      <c r="S123" s="368">
        <f t="shared" si="69"/>
        <v>0.0008826243047155543</v>
      </c>
      <c r="T123" s="379">
        <v>1751</v>
      </c>
      <c r="U123" s="366">
        <v>1724</v>
      </c>
      <c r="V123" s="367"/>
      <c r="W123" s="366"/>
      <c r="X123" s="367">
        <f t="shared" si="70"/>
        <v>3475</v>
      </c>
      <c r="Y123" s="370">
        <f t="shared" si="71"/>
        <v>0.18071942446043154</v>
      </c>
    </row>
    <row r="124" spans="1:25" s="37" customFormat="1" ht="19.5" customHeight="1">
      <c r="A124" s="364" t="s">
        <v>411</v>
      </c>
      <c r="B124" s="365">
        <v>416</v>
      </c>
      <c r="C124" s="366">
        <v>268</v>
      </c>
      <c r="D124" s="367">
        <v>0</v>
      </c>
      <c r="E124" s="366">
        <v>0</v>
      </c>
      <c r="F124" s="367">
        <f t="shared" si="64"/>
        <v>684</v>
      </c>
      <c r="G124" s="368">
        <f t="shared" si="65"/>
        <v>0.000604644090929985</v>
      </c>
      <c r="H124" s="365">
        <v>236</v>
      </c>
      <c r="I124" s="366">
        <v>202</v>
      </c>
      <c r="J124" s="367"/>
      <c r="K124" s="366"/>
      <c r="L124" s="367">
        <f t="shared" si="66"/>
        <v>438</v>
      </c>
      <c r="M124" s="369">
        <f t="shared" si="67"/>
        <v>0.5616438356164384</v>
      </c>
      <c r="N124" s="365">
        <v>1602</v>
      </c>
      <c r="O124" s="366">
        <v>928</v>
      </c>
      <c r="P124" s="367">
        <v>0</v>
      </c>
      <c r="Q124" s="366">
        <v>61</v>
      </c>
      <c r="R124" s="367">
        <f t="shared" si="68"/>
        <v>2591</v>
      </c>
      <c r="S124" s="368">
        <f t="shared" si="69"/>
        <v>0.0005573676757294665</v>
      </c>
      <c r="T124" s="379">
        <v>1292</v>
      </c>
      <c r="U124" s="366">
        <v>973</v>
      </c>
      <c r="V124" s="367"/>
      <c r="W124" s="366"/>
      <c r="X124" s="367">
        <f t="shared" si="70"/>
        <v>2265</v>
      </c>
      <c r="Y124" s="370">
        <f t="shared" si="71"/>
        <v>0.1439293598233995</v>
      </c>
    </row>
    <row r="125" spans="1:25" s="37" customFormat="1" ht="19.5" customHeight="1" thickBot="1">
      <c r="A125" s="371" t="s">
        <v>363</v>
      </c>
      <c r="B125" s="372">
        <v>8860</v>
      </c>
      <c r="C125" s="373">
        <v>8154</v>
      </c>
      <c r="D125" s="374">
        <v>9</v>
      </c>
      <c r="E125" s="373">
        <v>14</v>
      </c>
      <c r="F125" s="374">
        <f t="shared" si="64"/>
        <v>17037</v>
      </c>
      <c r="G125" s="375">
        <f t="shared" si="65"/>
        <v>0.015060411370137654</v>
      </c>
      <c r="H125" s="372">
        <v>10671</v>
      </c>
      <c r="I125" s="373">
        <v>9568</v>
      </c>
      <c r="J125" s="374">
        <v>65</v>
      </c>
      <c r="K125" s="373">
        <v>38</v>
      </c>
      <c r="L125" s="374">
        <f t="shared" si="66"/>
        <v>20342</v>
      </c>
      <c r="M125" s="376">
        <f t="shared" si="67"/>
        <v>-0.16247173335955167</v>
      </c>
      <c r="N125" s="372">
        <v>41464</v>
      </c>
      <c r="O125" s="373">
        <v>34297</v>
      </c>
      <c r="P125" s="374">
        <v>190</v>
      </c>
      <c r="Q125" s="373">
        <v>312</v>
      </c>
      <c r="R125" s="374">
        <f t="shared" si="68"/>
        <v>76263</v>
      </c>
      <c r="S125" s="375">
        <f t="shared" si="69"/>
        <v>0.01640545389971297</v>
      </c>
      <c r="T125" s="380">
        <v>46650</v>
      </c>
      <c r="U125" s="373">
        <v>40532</v>
      </c>
      <c r="V125" s="374">
        <v>411</v>
      </c>
      <c r="W125" s="373">
        <v>521</v>
      </c>
      <c r="X125" s="374">
        <f t="shared" si="70"/>
        <v>88114</v>
      </c>
      <c r="Y125" s="377">
        <f t="shared" si="71"/>
        <v>-0.13449622080486645</v>
      </c>
    </row>
    <row r="126" spans="1:25" s="417" customFormat="1" ht="19.5" customHeight="1">
      <c r="A126" s="410" t="s">
        <v>49</v>
      </c>
      <c r="B126" s="411">
        <f>SUM(B127:B131)</f>
        <v>15989</v>
      </c>
      <c r="C126" s="412">
        <f>SUM(C127:C131)</f>
        <v>15943</v>
      </c>
      <c r="D126" s="413">
        <f>SUM(D127:D131)</f>
        <v>82</v>
      </c>
      <c r="E126" s="412">
        <f>SUM(E127:E131)</f>
        <v>65</v>
      </c>
      <c r="F126" s="413">
        <f t="shared" si="64"/>
        <v>32079</v>
      </c>
      <c r="G126" s="414">
        <f t="shared" si="65"/>
        <v>0.02835727747506285</v>
      </c>
      <c r="H126" s="411">
        <f>SUM(H127:H131)</f>
        <v>12326</v>
      </c>
      <c r="I126" s="412">
        <f>SUM(I127:I131)</f>
        <v>12671</v>
      </c>
      <c r="J126" s="413">
        <f>SUM(J127:J131)</f>
        <v>217</v>
      </c>
      <c r="K126" s="412">
        <f>SUM(K127:K131)</f>
        <v>217</v>
      </c>
      <c r="L126" s="413">
        <f t="shared" si="66"/>
        <v>25431</v>
      </c>
      <c r="M126" s="415">
        <f t="shared" si="67"/>
        <v>0.2614132358145571</v>
      </c>
      <c r="N126" s="411">
        <f>SUM(N127:N131)</f>
        <v>60168</v>
      </c>
      <c r="O126" s="412">
        <f>SUM(O127:O131)</f>
        <v>62162</v>
      </c>
      <c r="P126" s="413">
        <f>SUM(P127:P131)</f>
        <v>740</v>
      </c>
      <c r="Q126" s="412">
        <f>SUM(Q127:Q131)</f>
        <v>819</v>
      </c>
      <c r="R126" s="413">
        <f t="shared" si="68"/>
        <v>123889</v>
      </c>
      <c r="S126" s="414">
        <f t="shared" si="69"/>
        <v>0.02665060747913851</v>
      </c>
      <c r="T126" s="411">
        <f>SUM(T127:T131)</f>
        <v>48435</v>
      </c>
      <c r="U126" s="412">
        <f>SUM(U127:U131)</f>
        <v>51677</v>
      </c>
      <c r="V126" s="413">
        <f>SUM(V127:V131)</f>
        <v>2652</v>
      </c>
      <c r="W126" s="412">
        <f>SUM(W127:W131)</f>
        <v>3083</v>
      </c>
      <c r="X126" s="413">
        <f t="shared" si="70"/>
        <v>105847</v>
      </c>
      <c r="Y126" s="416">
        <f t="shared" si="71"/>
        <v>0.17045357922284055</v>
      </c>
    </row>
    <row r="127" spans="1:25" ht="19.5" customHeight="1">
      <c r="A127" s="357" t="s">
        <v>412</v>
      </c>
      <c r="B127" s="358">
        <v>6229</v>
      </c>
      <c r="C127" s="359">
        <v>6267</v>
      </c>
      <c r="D127" s="360">
        <v>0</v>
      </c>
      <c r="E127" s="359">
        <v>0</v>
      </c>
      <c r="F127" s="360">
        <f t="shared" si="64"/>
        <v>12496</v>
      </c>
      <c r="G127" s="361">
        <f t="shared" si="65"/>
        <v>0.011046246433130253</v>
      </c>
      <c r="H127" s="358">
        <v>5091</v>
      </c>
      <c r="I127" s="359">
        <v>5259</v>
      </c>
      <c r="J127" s="360">
        <v>2</v>
      </c>
      <c r="K127" s="359">
        <v>6</v>
      </c>
      <c r="L127" s="360">
        <f t="shared" si="66"/>
        <v>10358</v>
      </c>
      <c r="M127" s="362">
        <f t="shared" si="67"/>
        <v>0.20641050395829308</v>
      </c>
      <c r="N127" s="358">
        <v>23611</v>
      </c>
      <c r="O127" s="359">
        <v>25025</v>
      </c>
      <c r="P127" s="360">
        <v>39</v>
      </c>
      <c r="Q127" s="359">
        <v>122</v>
      </c>
      <c r="R127" s="360">
        <f t="shared" si="68"/>
        <v>48797</v>
      </c>
      <c r="S127" s="361">
        <f t="shared" si="69"/>
        <v>0.010497055373435267</v>
      </c>
      <c r="T127" s="378">
        <v>18154</v>
      </c>
      <c r="U127" s="359">
        <v>19227</v>
      </c>
      <c r="V127" s="360">
        <v>16</v>
      </c>
      <c r="W127" s="359">
        <v>130</v>
      </c>
      <c r="X127" s="360">
        <f t="shared" si="70"/>
        <v>37527</v>
      </c>
      <c r="Y127" s="363">
        <f t="shared" si="71"/>
        <v>0.30031710501772046</v>
      </c>
    </row>
    <row r="128" spans="1:25" ht="19.5" customHeight="1">
      <c r="A128" s="364" t="s">
        <v>413</v>
      </c>
      <c r="B128" s="365">
        <v>4474</v>
      </c>
      <c r="C128" s="366">
        <v>4216</v>
      </c>
      <c r="D128" s="367">
        <v>0</v>
      </c>
      <c r="E128" s="366">
        <v>0</v>
      </c>
      <c r="F128" s="367">
        <f t="shared" si="64"/>
        <v>8690</v>
      </c>
      <c r="G128" s="368">
        <f t="shared" si="65"/>
        <v>0.007681808699095863</v>
      </c>
      <c r="H128" s="365">
        <v>1182</v>
      </c>
      <c r="I128" s="366">
        <v>1555</v>
      </c>
      <c r="J128" s="367">
        <v>67</v>
      </c>
      <c r="K128" s="366">
        <v>59</v>
      </c>
      <c r="L128" s="367">
        <f t="shared" si="66"/>
        <v>2863</v>
      </c>
      <c r="M128" s="369">
        <f t="shared" si="67"/>
        <v>2.0352776807544535</v>
      </c>
      <c r="N128" s="365">
        <v>17591</v>
      </c>
      <c r="O128" s="366">
        <v>15913</v>
      </c>
      <c r="P128" s="367">
        <v>378</v>
      </c>
      <c r="Q128" s="366">
        <v>347</v>
      </c>
      <c r="R128" s="367">
        <f t="shared" si="68"/>
        <v>34229</v>
      </c>
      <c r="S128" s="368">
        <f t="shared" si="69"/>
        <v>0.0073632335671724855</v>
      </c>
      <c r="T128" s="379">
        <v>4962</v>
      </c>
      <c r="U128" s="366">
        <v>6373</v>
      </c>
      <c r="V128" s="367">
        <v>1292</v>
      </c>
      <c r="W128" s="366">
        <v>1316</v>
      </c>
      <c r="X128" s="367">
        <f t="shared" si="70"/>
        <v>13943</v>
      </c>
      <c r="Y128" s="370">
        <f t="shared" si="71"/>
        <v>1.4549236175858855</v>
      </c>
    </row>
    <row r="129" spans="1:25" ht="19.5" customHeight="1">
      <c r="A129" s="364" t="s">
        <v>414</v>
      </c>
      <c r="B129" s="365">
        <v>3072</v>
      </c>
      <c r="C129" s="366">
        <v>3155</v>
      </c>
      <c r="D129" s="367">
        <v>0</v>
      </c>
      <c r="E129" s="366">
        <v>0</v>
      </c>
      <c r="F129" s="367">
        <f t="shared" si="64"/>
        <v>6227</v>
      </c>
      <c r="G129" s="368">
        <f t="shared" si="65"/>
        <v>0.005504559582194469</v>
      </c>
      <c r="H129" s="365">
        <v>2934</v>
      </c>
      <c r="I129" s="366">
        <v>3048</v>
      </c>
      <c r="J129" s="367">
        <v>0</v>
      </c>
      <c r="K129" s="366">
        <v>0</v>
      </c>
      <c r="L129" s="367">
        <f t="shared" si="66"/>
        <v>5982</v>
      </c>
      <c r="M129" s="369">
        <f t="shared" si="67"/>
        <v>0.04095620193915073</v>
      </c>
      <c r="N129" s="365">
        <v>11644</v>
      </c>
      <c r="O129" s="366">
        <v>13190</v>
      </c>
      <c r="P129" s="367">
        <v>0</v>
      </c>
      <c r="Q129" s="366">
        <v>0</v>
      </c>
      <c r="R129" s="367">
        <f t="shared" si="68"/>
        <v>24834</v>
      </c>
      <c r="S129" s="368">
        <f t="shared" si="69"/>
        <v>0.005342211061005624</v>
      </c>
      <c r="T129" s="379">
        <v>11693</v>
      </c>
      <c r="U129" s="366">
        <v>14149</v>
      </c>
      <c r="V129" s="367">
        <v>75</v>
      </c>
      <c r="W129" s="366">
        <v>170</v>
      </c>
      <c r="X129" s="367">
        <f t="shared" si="70"/>
        <v>26087</v>
      </c>
      <c r="Y129" s="370">
        <f t="shared" si="71"/>
        <v>-0.04803158661402229</v>
      </c>
    </row>
    <row r="130" spans="1:25" ht="19.5" customHeight="1">
      <c r="A130" s="364" t="s">
        <v>415</v>
      </c>
      <c r="B130" s="365">
        <v>430</v>
      </c>
      <c r="C130" s="366">
        <v>491</v>
      </c>
      <c r="D130" s="367">
        <v>0</v>
      </c>
      <c r="E130" s="366">
        <v>0</v>
      </c>
      <c r="F130" s="367">
        <f t="shared" si="64"/>
        <v>921</v>
      </c>
      <c r="G130" s="368">
        <f t="shared" si="65"/>
        <v>0.0008141479645416904</v>
      </c>
      <c r="H130" s="365">
        <v>335</v>
      </c>
      <c r="I130" s="366">
        <v>351</v>
      </c>
      <c r="J130" s="367"/>
      <c r="K130" s="366"/>
      <c r="L130" s="367">
        <f t="shared" si="66"/>
        <v>686</v>
      </c>
      <c r="M130" s="369">
        <f t="shared" si="67"/>
        <v>0.3425655976676385</v>
      </c>
      <c r="N130" s="365">
        <v>1350</v>
      </c>
      <c r="O130" s="366">
        <v>1380</v>
      </c>
      <c r="P130" s="367">
        <v>0</v>
      </c>
      <c r="Q130" s="366">
        <v>12</v>
      </c>
      <c r="R130" s="367">
        <f t="shared" si="68"/>
        <v>2742</v>
      </c>
      <c r="S130" s="368">
        <f t="shared" si="69"/>
        <v>0.0005898503152644528</v>
      </c>
      <c r="T130" s="379">
        <v>1576</v>
      </c>
      <c r="U130" s="366">
        <v>1579</v>
      </c>
      <c r="V130" s="367">
        <v>3</v>
      </c>
      <c r="W130" s="366">
        <v>10</v>
      </c>
      <c r="X130" s="367">
        <f t="shared" si="70"/>
        <v>3168</v>
      </c>
      <c r="Y130" s="370">
        <f t="shared" si="71"/>
        <v>-0.13446969696969702</v>
      </c>
    </row>
    <row r="131" spans="1:25" ht="19.5" customHeight="1" thickBot="1">
      <c r="A131" s="364" t="s">
        <v>282</v>
      </c>
      <c r="B131" s="365">
        <v>1784</v>
      </c>
      <c r="C131" s="366">
        <v>1814</v>
      </c>
      <c r="D131" s="367">
        <v>82</v>
      </c>
      <c r="E131" s="366">
        <v>65</v>
      </c>
      <c r="F131" s="367">
        <f t="shared" si="64"/>
        <v>3745</v>
      </c>
      <c r="G131" s="368">
        <f t="shared" si="65"/>
        <v>0.003310514796100576</v>
      </c>
      <c r="H131" s="365">
        <v>2784</v>
      </c>
      <c r="I131" s="366">
        <v>2458</v>
      </c>
      <c r="J131" s="367">
        <v>148</v>
      </c>
      <c r="K131" s="366">
        <v>152</v>
      </c>
      <c r="L131" s="367">
        <f t="shared" si="66"/>
        <v>5542</v>
      </c>
      <c r="M131" s="369">
        <f t="shared" si="67"/>
        <v>-0.32425117286178273</v>
      </c>
      <c r="N131" s="365">
        <v>5972</v>
      </c>
      <c r="O131" s="366">
        <v>6654</v>
      </c>
      <c r="P131" s="367">
        <v>323</v>
      </c>
      <c r="Q131" s="366">
        <v>338</v>
      </c>
      <c r="R131" s="367">
        <f t="shared" si="68"/>
        <v>13287</v>
      </c>
      <c r="S131" s="368">
        <f t="shared" si="69"/>
        <v>0.00285825716226068</v>
      </c>
      <c r="T131" s="379">
        <v>12050</v>
      </c>
      <c r="U131" s="366">
        <v>10349</v>
      </c>
      <c r="V131" s="367">
        <v>1266</v>
      </c>
      <c r="W131" s="366">
        <v>1457</v>
      </c>
      <c r="X131" s="367">
        <f t="shared" si="70"/>
        <v>25122</v>
      </c>
      <c r="Y131" s="370">
        <f t="shared" si="71"/>
        <v>-0.47110102698829714</v>
      </c>
    </row>
    <row r="132" spans="1:25" s="555" customFormat="1" ht="19.5" customHeight="1" thickBot="1">
      <c r="A132" s="548" t="s">
        <v>48</v>
      </c>
      <c r="B132" s="549">
        <v>3240</v>
      </c>
      <c r="C132" s="550">
        <v>3289</v>
      </c>
      <c r="D132" s="551">
        <v>0</v>
      </c>
      <c r="E132" s="550">
        <v>0</v>
      </c>
      <c r="F132" s="551">
        <f t="shared" si="64"/>
        <v>6529</v>
      </c>
      <c r="G132" s="552">
        <f t="shared" si="65"/>
        <v>0.005771522324096305</v>
      </c>
      <c r="H132" s="549">
        <v>3117</v>
      </c>
      <c r="I132" s="550">
        <v>3150</v>
      </c>
      <c r="J132" s="551">
        <v>8</v>
      </c>
      <c r="K132" s="550">
        <v>0</v>
      </c>
      <c r="L132" s="551">
        <f t="shared" si="66"/>
        <v>6275</v>
      </c>
      <c r="M132" s="553">
        <f t="shared" si="67"/>
        <v>0.04047808764940242</v>
      </c>
      <c r="N132" s="549">
        <v>12935</v>
      </c>
      <c r="O132" s="550">
        <v>11515</v>
      </c>
      <c r="P132" s="551">
        <v>0</v>
      </c>
      <c r="Q132" s="550"/>
      <c r="R132" s="551">
        <f t="shared" si="68"/>
        <v>24450</v>
      </c>
      <c r="S132" s="552">
        <f t="shared" si="69"/>
        <v>0.0052596062028504266</v>
      </c>
      <c r="T132" s="549">
        <v>10548</v>
      </c>
      <c r="U132" s="550">
        <v>10667</v>
      </c>
      <c r="V132" s="551">
        <v>22</v>
      </c>
      <c r="W132" s="550">
        <v>14</v>
      </c>
      <c r="X132" s="551">
        <f t="shared" si="70"/>
        <v>21251</v>
      </c>
      <c r="Y132" s="554">
        <f t="shared" si="71"/>
        <v>0.15053409251329342</v>
      </c>
    </row>
    <row r="133" ht="15" thickTop="1">
      <c r="A133" s="13"/>
    </row>
    <row r="134" ht="14.25">
      <c r="A134" s="1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33:Y65536 M133:M65536 Y3 M3 M5:M8 Y5:Y8">
    <cfRule type="cellIs" priority="1" dxfId="99" operator="lessThan" stopIfTrue="1">
      <formula>0</formula>
    </cfRule>
  </conditionalFormatting>
  <conditionalFormatting sqref="Y9:Y132 M9:M132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4"/>
  <sheetViews>
    <sheetView showGridLines="0" zoomScale="80" zoomScaleNormal="80" zoomScalePageLayoutView="0" workbookViewId="0" topLeftCell="A37">
      <selection activeCell="B52" sqref="B52:Y52"/>
    </sheetView>
  </sheetViews>
  <sheetFormatPr defaultColWidth="8.00390625" defaultRowHeight="15"/>
  <cols>
    <col min="1" max="1" width="19.57421875" style="23" customWidth="1"/>
    <col min="2" max="2" width="9.421875" style="23" bestFit="1" customWidth="1"/>
    <col min="3" max="3" width="10.7109375" style="23" customWidth="1"/>
    <col min="4" max="4" width="9.140625" style="23" customWidth="1"/>
    <col min="5" max="5" width="10.8515625" style="23" customWidth="1"/>
    <col min="6" max="6" width="11.140625" style="23" customWidth="1"/>
    <col min="7" max="7" width="10.00390625" style="23" bestFit="1" customWidth="1"/>
    <col min="8" max="8" width="10.421875" style="23" customWidth="1"/>
    <col min="9" max="9" width="10.8515625" style="23" customWidth="1"/>
    <col min="10" max="10" width="8.57421875" style="23" customWidth="1"/>
    <col min="11" max="11" width="10.8515625" style="23" customWidth="1"/>
    <col min="12" max="12" width="11.00390625" style="23" customWidth="1"/>
    <col min="13" max="13" width="10.57421875" style="23" bestFit="1" customWidth="1"/>
    <col min="14" max="14" width="12.421875" style="23" customWidth="1"/>
    <col min="15" max="15" width="11.140625" style="23" bestFit="1" customWidth="1"/>
    <col min="16" max="16" width="10.00390625" style="23" customWidth="1"/>
    <col min="17" max="17" width="10.8515625" style="23" customWidth="1"/>
    <col min="18" max="18" width="12.421875" style="23" customWidth="1"/>
    <col min="19" max="19" width="11.28125" style="23" bestFit="1" customWidth="1"/>
    <col min="20" max="21" width="12.421875" style="23" customWidth="1"/>
    <col min="22" max="22" width="10.8515625" style="23" customWidth="1"/>
    <col min="23" max="23" width="11.00390625" style="23" customWidth="1"/>
    <col min="24" max="24" width="12.710937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58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57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49" customFormat="1" ht="17.25" customHeight="1" thickBot="1" thickTop="1">
      <c r="A5" s="641" t="s">
        <v>56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31" customFormat="1" ht="26.25" customHeight="1">
      <c r="A6" s="642"/>
      <c r="B6" s="707" t="s">
        <v>154</v>
      </c>
      <c r="C6" s="708"/>
      <c r="D6" s="708"/>
      <c r="E6" s="708"/>
      <c r="F6" s="708"/>
      <c r="G6" s="685" t="s">
        <v>31</v>
      </c>
      <c r="H6" s="707" t="s">
        <v>157</v>
      </c>
      <c r="I6" s="708"/>
      <c r="J6" s="708"/>
      <c r="K6" s="708"/>
      <c r="L6" s="708"/>
      <c r="M6" s="682" t="s">
        <v>30</v>
      </c>
      <c r="N6" s="707" t="s">
        <v>155</v>
      </c>
      <c r="O6" s="708"/>
      <c r="P6" s="708"/>
      <c r="Q6" s="708"/>
      <c r="R6" s="708"/>
      <c r="S6" s="685" t="s">
        <v>31</v>
      </c>
      <c r="T6" s="707" t="s">
        <v>156</v>
      </c>
      <c r="U6" s="708"/>
      <c r="V6" s="708"/>
      <c r="W6" s="708"/>
      <c r="X6" s="708"/>
      <c r="Y6" s="698" t="s">
        <v>30</v>
      </c>
    </row>
    <row r="7" spans="1:25" s="26" customFormat="1" ht="26.25" customHeight="1">
      <c r="A7" s="643"/>
      <c r="B7" s="703" t="s">
        <v>20</v>
      </c>
      <c r="C7" s="702"/>
      <c r="D7" s="701" t="s">
        <v>19</v>
      </c>
      <c r="E7" s="702"/>
      <c r="F7" s="693" t="s">
        <v>15</v>
      </c>
      <c r="G7" s="686"/>
      <c r="H7" s="703" t="s">
        <v>20</v>
      </c>
      <c r="I7" s="702"/>
      <c r="J7" s="701" t="s">
        <v>19</v>
      </c>
      <c r="K7" s="702"/>
      <c r="L7" s="693" t="s">
        <v>15</v>
      </c>
      <c r="M7" s="683"/>
      <c r="N7" s="703" t="s">
        <v>20</v>
      </c>
      <c r="O7" s="702"/>
      <c r="P7" s="701" t="s">
        <v>19</v>
      </c>
      <c r="Q7" s="702"/>
      <c r="R7" s="693" t="s">
        <v>15</v>
      </c>
      <c r="S7" s="686"/>
      <c r="T7" s="703" t="s">
        <v>20</v>
      </c>
      <c r="U7" s="702"/>
      <c r="V7" s="701" t="s">
        <v>19</v>
      </c>
      <c r="W7" s="702"/>
      <c r="X7" s="693" t="s">
        <v>15</v>
      </c>
      <c r="Y7" s="699"/>
    </row>
    <row r="8" spans="1:25" s="45" customFormat="1" ht="27" thickBot="1">
      <c r="A8" s="644"/>
      <c r="B8" s="48" t="s">
        <v>17</v>
      </c>
      <c r="C8" s="46" t="s">
        <v>16</v>
      </c>
      <c r="D8" s="47" t="s">
        <v>17</v>
      </c>
      <c r="E8" s="46" t="s">
        <v>16</v>
      </c>
      <c r="F8" s="694"/>
      <c r="G8" s="687"/>
      <c r="H8" s="48" t="s">
        <v>17</v>
      </c>
      <c r="I8" s="46" t="s">
        <v>16</v>
      </c>
      <c r="J8" s="47" t="s">
        <v>17</v>
      </c>
      <c r="K8" s="46" t="s">
        <v>16</v>
      </c>
      <c r="L8" s="694"/>
      <c r="M8" s="684"/>
      <c r="N8" s="48" t="s">
        <v>17</v>
      </c>
      <c r="O8" s="46" t="s">
        <v>16</v>
      </c>
      <c r="P8" s="47" t="s">
        <v>17</v>
      </c>
      <c r="Q8" s="46" t="s">
        <v>16</v>
      </c>
      <c r="R8" s="694"/>
      <c r="S8" s="687"/>
      <c r="T8" s="48" t="s">
        <v>17</v>
      </c>
      <c r="U8" s="46" t="s">
        <v>16</v>
      </c>
      <c r="V8" s="47" t="s">
        <v>17</v>
      </c>
      <c r="W8" s="46" t="s">
        <v>16</v>
      </c>
      <c r="X8" s="694"/>
      <c r="Y8" s="700"/>
    </row>
    <row r="9" spans="1:25" s="212" customFormat="1" ht="18" customHeight="1" thickBot="1" thickTop="1">
      <c r="A9" s="733" t="s">
        <v>22</v>
      </c>
      <c r="B9" s="734">
        <f>B10+B14+B24+B38+B48+B52</f>
        <v>577862</v>
      </c>
      <c r="C9" s="735">
        <f>C10+C14+C24+C38+C48+C52</f>
        <v>549360</v>
      </c>
      <c r="D9" s="736">
        <f>D10+D14+D24+D38+D48+D52</f>
        <v>2049</v>
      </c>
      <c r="E9" s="737">
        <f>E10+E14+E24+E38+E48+E52</f>
        <v>1973</v>
      </c>
      <c r="F9" s="738">
        <f aca="true" t="shared" si="0" ref="F9:F52">SUM(B9:E9)</f>
        <v>1131244</v>
      </c>
      <c r="G9" s="739">
        <f aca="true" t="shared" si="1" ref="G9:G52">F9/$F$9</f>
        <v>1</v>
      </c>
      <c r="H9" s="734">
        <f>H10+H14+H24+H38+H48+H52</f>
        <v>536373</v>
      </c>
      <c r="I9" s="735">
        <f>I10+I14+I24+I38+I48+I52</f>
        <v>516395</v>
      </c>
      <c r="J9" s="736">
        <f>J10+J14+J24+J38+J48+J52</f>
        <v>4038</v>
      </c>
      <c r="K9" s="737">
        <f>K10+K14+K24+K38+K48+K52</f>
        <v>5221</v>
      </c>
      <c r="L9" s="738">
        <f aca="true" t="shared" si="2" ref="L9:L52">SUM(H9:K9)</f>
        <v>1062027</v>
      </c>
      <c r="M9" s="740">
        <f aca="true" t="shared" si="3" ref="M9:M52">IF(ISERROR(F9/L9-1),"         /0",(F9/L9-1))</f>
        <v>0.06517442588559419</v>
      </c>
      <c r="N9" s="734">
        <f>N10+N14+N24+N38+N48+N52</f>
        <v>2341189</v>
      </c>
      <c r="O9" s="735">
        <f>O10+O14+O24+O38+O48+O52</f>
        <v>2272339</v>
      </c>
      <c r="P9" s="736">
        <f>P10+P14+P24+P38+P48+P52</f>
        <v>17833</v>
      </c>
      <c r="Q9" s="737">
        <f>Q10+Q14+Q24+Q38+Q48+Q52</f>
        <v>17276</v>
      </c>
      <c r="R9" s="738">
        <f aca="true" t="shared" si="4" ref="R9:R52">SUM(N9:Q9)</f>
        <v>4648637</v>
      </c>
      <c r="S9" s="739">
        <f aca="true" t="shared" si="5" ref="S9:S52">R9/$R$9</f>
        <v>1</v>
      </c>
      <c r="T9" s="734">
        <f>T10+T14+T24+T38+T48+T52</f>
        <v>2170496</v>
      </c>
      <c r="U9" s="735">
        <f>U10+U14+U24+U38+U48+U52</f>
        <v>2081700</v>
      </c>
      <c r="V9" s="736">
        <f>V10+V14+V24+V38+V48+V52</f>
        <v>26112</v>
      </c>
      <c r="W9" s="737">
        <f>W10+W14+W24+W38+W48+W52</f>
        <v>27373</v>
      </c>
      <c r="X9" s="738">
        <f aca="true" t="shared" si="6" ref="X9:X52">SUM(T9:W9)</f>
        <v>4305681</v>
      </c>
      <c r="Y9" s="741">
        <f>IF(ISERROR(R9/X9-1),"         /0",(R9/X9-1))</f>
        <v>0.07965197607532937</v>
      </c>
    </row>
    <row r="10" spans="1:25" s="59" customFormat="1" ht="19.5" customHeight="1">
      <c r="A10" s="68" t="s">
        <v>53</v>
      </c>
      <c r="B10" s="65">
        <f>SUM(B11:B13)</f>
        <v>172550</v>
      </c>
      <c r="C10" s="64">
        <f>SUM(C11:C13)</f>
        <v>158859</v>
      </c>
      <c r="D10" s="63">
        <f>SUM(D11:D13)</f>
        <v>250</v>
      </c>
      <c r="E10" s="62">
        <f>SUM(E11:E13)</f>
        <v>437</v>
      </c>
      <c r="F10" s="61">
        <f t="shared" si="0"/>
        <v>332096</v>
      </c>
      <c r="G10" s="66">
        <f t="shared" si="1"/>
        <v>0.2935670819027548</v>
      </c>
      <c r="H10" s="65">
        <f>SUM(H11:H13)</f>
        <v>145502</v>
      </c>
      <c r="I10" s="64">
        <f>SUM(I11:I13)</f>
        <v>139117</v>
      </c>
      <c r="J10" s="63">
        <f>SUM(J11:J13)</f>
        <v>440</v>
      </c>
      <c r="K10" s="62">
        <f>SUM(K11:K13)</f>
        <v>1268</v>
      </c>
      <c r="L10" s="61">
        <f t="shared" si="2"/>
        <v>286327</v>
      </c>
      <c r="M10" s="67">
        <f t="shared" si="3"/>
        <v>0.1598487044532999</v>
      </c>
      <c r="N10" s="65">
        <f>SUM(N11:N13)</f>
        <v>689300</v>
      </c>
      <c r="O10" s="64">
        <f>SUM(O11:O13)</f>
        <v>682636</v>
      </c>
      <c r="P10" s="63">
        <f>SUM(P11:P13)</f>
        <v>2940</v>
      </c>
      <c r="Q10" s="62">
        <f>SUM(Q11:Q13)</f>
        <v>2628</v>
      </c>
      <c r="R10" s="61">
        <f t="shared" si="4"/>
        <v>1377504</v>
      </c>
      <c r="S10" s="66">
        <f t="shared" si="5"/>
        <v>0.29632427741723005</v>
      </c>
      <c r="T10" s="65">
        <f>SUM(T11:T13)</f>
        <v>597164</v>
      </c>
      <c r="U10" s="64">
        <f>SUM(U11:U13)</f>
        <v>576327</v>
      </c>
      <c r="V10" s="63">
        <f>SUM(V11:V13)</f>
        <v>1854</v>
      </c>
      <c r="W10" s="62">
        <f>SUM(W11:W13)</f>
        <v>2680</v>
      </c>
      <c r="X10" s="61">
        <f t="shared" si="6"/>
        <v>1178025</v>
      </c>
      <c r="Y10" s="98">
        <f aca="true" t="shared" si="7" ref="Y10:Y52">IF(ISERROR(R10/X10-1),"         /0",IF(R10/X10&gt;5,"  *  ",(R10/X10-1)))</f>
        <v>0.1693334182211752</v>
      </c>
    </row>
    <row r="11" spans="1:25" ht="19.5" customHeight="1">
      <c r="A11" s="357" t="s">
        <v>416</v>
      </c>
      <c r="B11" s="358">
        <v>161992</v>
      </c>
      <c r="C11" s="359">
        <v>150409</v>
      </c>
      <c r="D11" s="360">
        <v>87</v>
      </c>
      <c r="E11" s="381">
        <v>437</v>
      </c>
      <c r="F11" s="382">
        <f t="shared" si="0"/>
        <v>312925</v>
      </c>
      <c r="G11" s="361">
        <f t="shared" si="1"/>
        <v>0.27662025168752274</v>
      </c>
      <c r="H11" s="358">
        <v>135813</v>
      </c>
      <c r="I11" s="359">
        <v>131447</v>
      </c>
      <c r="J11" s="360">
        <v>433</v>
      </c>
      <c r="K11" s="381">
        <v>1264</v>
      </c>
      <c r="L11" s="382">
        <f t="shared" si="2"/>
        <v>268957</v>
      </c>
      <c r="M11" s="383">
        <f t="shared" si="3"/>
        <v>0.16347594596905823</v>
      </c>
      <c r="N11" s="358">
        <v>638317</v>
      </c>
      <c r="O11" s="359">
        <v>639335</v>
      </c>
      <c r="P11" s="360">
        <v>1137</v>
      </c>
      <c r="Q11" s="381">
        <v>1063</v>
      </c>
      <c r="R11" s="382">
        <f t="shared" si="4"/>
        <v>1279852</v>
      </c>
      <c r="S11" s="361">
        <f t="shared" si="5"/>
        <v>0.27531768989490896</v>
      </c>
      <c r="T11" s="378">
        <v>556546</v>
      </c>
      <c r="U11" s="359">
        <v>541668</v>
      </c>
      <c r="V11" s="360">
        <v>1846</v>
      </c>
      <c r="W11" s="381">
        <v>2676</v>
      </c>
      <c r="X11" s="382">
        <f t="shared" si="6"/>
        <v>1102736</v>
      </c>
      <c r="Y11" s="363">
        <f t="shared" si="7"/>
        <v>0.1606150520160763</v>
      </c>
    </row>
    <row r="12" spans="1:25" ht="19.5" customHeight="1">
      <c r="A12" s="364" t="s">
        <v>417</v>
      </c>
      <c r="B12" s="365">
        <v>7912</v>
      </c>
      <c r="C12" s="366">
        <v>5971</v>
      </c>
      <c r="D12" s="367">
        <v>163</v>
      </c>
      <c r="E12" s="384">
        <v>0</v>
      </c>
      <c r="F12" s="385">
        <f t="shared" si="0"/>
        <v>14046</v>
      </c>
      <c r="G12" s="368">
        <f t="shared" si="1"/>
        <v>0.012416419446202587</v>
      </c>
      <c r="H12" s="365">
        <v>6957</v>
      </c>
      <c r="I12" s="366">
        <v>5417</v>
      </c>
      <c r="J12" s="367">
        <v>2</v>
      </c>
      <c r="K12" s="384">
        <v>4</v>
      </c>
      <c r="L12" s="385">
        <f t="shared" si="2"/>
        <v>12380</v>
      </c>
      <c r="M12" s="386">
        <f t="shared" si="3"/>
        <v>0.13457189014539583</v>
      </c>
      <c r="N12" s="365">
        <v>40788</v>
      </c>
      <c r="O12" s="366">
        <v>33697</v>
      </c>
      <c r="P12" s="367">
        <v>1797</v>
      </c>
      <c r="Q12" s="384">
        <v>1565</v>
      </c>
      <c r="R12" s="385">
        <f t="shared" si="4"/>
        <v>77847</v>
      </c>
      <c r="S12" s="368">
        <f t="shared" si="5"/>
        <v>0.016746198939603156</v>
      </c>
      <c r="T12" s="379">
        <v>30862</v>
      </c>
      <c r="U12" s="366">
        <v>25254</v>
      </c>
      <c r="V12" s="367">
        <v>2</v>
      </c>
      <c r="W12" s="384">
        <v>4</v>
      </c>
      <c r="X12" s="385">
        <f t="shared" si="6"/>
        <v>56122</v>
      </c>
      <c r="Y12" s="370">
        <f t="shared" si="7"/>
        <v>0.3871030968247746</v>
      </c>
    </row>
    <row r="13" spans="1:25" ht="19.5" customHeight="1" thickBot="1">
      <c r="A13" s="371" t="s">
        <v>418</v>
      </c>
      <c r="B13" s="372">
        <v>2646</v>
      </c>
      <c r="C13" s="373">
        <v>2479</v>
      </c>
      <c r="D13" s="374">
        <v>0</v>
      </c>
      <c r="E13" s="387">
        <v>0</v>
      </c>
      <c r="F13" s="388">
        <f t="shared" si="0"/>
        <v>5125</v>
      </c>
      <c r="G13" s="375">
        <f t="shared" si="1"/>
        <v>0.004530410769029493</v>
      </c>
      <c r="H13" s="372">
        <v>2732</v>
      </c>
      <c r="I13" s="373">
        <v>2253</v>
      </c>
      <c r="J13" s="374">
        <v>5</v>
      </c>
      <c r="K13" s="387">
        <v>0</v>
      </c>
      <c r="L13" s="388">
        <f t="shared" si="2"/>
        <v>4990</v>
      </c>
      <c r="M13" s="389">
        <f t="shared" si="3"/>
        <v>0.027054108216432837</v>
      </c>
      <c r="N13" s="372">
        <v>10195</v>
      </c>
      <c r="O13" s="373">
        <v>9604</v>
      </c>
      <c r="P13" s="374">
        <v>6</v>
      </c>
      <c r="Q13" s="387">
        <v>0</v>
      </c>
      <c r="R13" s="388">
        <f t="shared" si="4"/>
        <v>19805</v>
      </c>
      <c r="S13" s="375">
        <f t="shared" si="5"/>
        <v>0.004260388582717902</v>
      </c>
      <c r="T13" s="380">
        <v>9756</v>
      </c>
      <c r="U13" s="373">
        <v>9405</v>
      </c>
      <c r="V13" s="374">
        <v>6</v>
      </c>
      <c r="W13" s="387">
        <v>0</v>
      </c>
      <c r="X13" s="388">
        <f t="shared" si="6"/>
        <v>19167</v>
      </c>
      <c r="Y13" s="377">
        <f t="shared" si="7"/>
        <v>0.03328637762821507</v>
      </c>
    </row>
    <row r="14" spans="1:25" s="59" customFormat="1" ht="19.5" customHeight="1">
      <c r="A14" s="68" t="s">
        <v>52</v>
      </c>
      <c r="B14" s="65">
        <f>SUM(B15:B23)</f>
        <v>144029</v>
      </c>
      <c r="C14" s="64">
        <f>SUM(C15:C23)</f>
        <v>142817</v>
      </c>
      <c r="D14" s="63">
        <f>SUM(D15:D23)</f>
        <v>946</v>
      </c>
      <c r="E14" s="62">
        <f>SUM(E15:E23)</f>
        <v>759</v>
      </c>
      <c r="F14" s="61">
        <f t="shared" si="0"/>
        <v>288551</v>
      </c>
      <c r="G14" s="66">
        <f t="shared" si="1"/>
        <v>0.25507406006131306</v>
      </c>
      <c r="H14" s="65">
        <f>SUM(H15:H23)</f>
        <v>141487</v>
      </c>
      <c r="I14" s="64">
        <f>SUM(I15:I23)</f>
        <v>144307</v>
      </c>
      <c r="J14" s="63">
        <f>SUM(J15:J23)</f>
        <v>2967</v>
      </c>
      <c r="K14" s="62">
        <f>SUM(K15:K23)</f>
        <v>3444</v>
      </c>
      <c r="L14" s="61">
        <f t="shared" si="2"/>
        <v>292205</v>
      </c>
      <c r="M14" s="67">
        <f t="shared" si="3"/>
        <v>-0.012504919491452937</v>
      </c>
      <c r="N14" s="65">
        <f>SUM(N15:N23)</f>
        <v>606124</v>
      </c>
      <c r="O14" s="64">
        <f>SUM(O15:O23)</f>
        <v>597599</v>
      </c>
      <c r="P14" s="63">
        <f>SUM(P15:P23)</f>
        <v>6867</v>
      </c>
      <c r="Q14" s="62">
        <f>SUM(Q15:Q23)</f>
        <v>7327</v>
      </c>
      <c r="R14" s="61">
        <f t="shared" si="4"/>
        <v>1217917</v>
      </c>
      <c r="S14" s="66">
        <f t="shared" si="5"/>
        <v>0.2619944297651118</v>
      </c>
      <c r="T14" s="65">
        <f>SUM(T15:T23)</f>
        <v>577107</v>
      </c>
      <c r="U14" s="64">
        <f>SUM(U15:U23)</f>
        <v>571166</v>
      </c>
      <c r="V14" s="63">
        <f>SUM(V15:V23)</f>
        <v>14625</v>
      </c>
      <c r="W14" s="62">
        <f>SUM(W15:W23)</f>
        <v>15213</v>
      </c>
      <c r="X14" s="61">
        <f t="shared" si="6"/>
        <v>1178111</v>
      </c>
      <c r="Y14" s="60">
        <f t="shared" si="7"/>
        <v>0.03378798771932345</v>
      </c>
    </row>
    <row r="15" spans="1:25" ht="19.5" customHeight="1">
      <c r="A15" s="357" t="s">
        <v>419</v>
      </c>
      <c r="B15" s="358">
        <v>39963</v>
      </c>
      <c r="C15" s="359">
        <v>35160</v>
      </c>
      <c r="D15" s="360">
        <v>22</v>
      </c>
      <c r="E15" s="381">
        <v>0</v>
      </c>
      <c r="F15" s="382">
        <f t="shared" si="0"/>
        <v>75145</v>
      </c>
      <c r="G15" s="361">
        <f t="shared" si="1"/>
        <v>0.06642687165633586</v>
      </c>
      <c r="H15" s="358">
        <v>35991</v>
      </c>
      <c r="I15" s="359">
        <v>32611</v>
      </c>
      <c r="J15" s="360">
        <v>177</v>
      </c>
      <c r="K15" s="381">
        <v>275</v>
      </c>
      <c r="L15" s="382">
        <f t="shared" si="2"/>
        <v>69054</v>
      </c>
      <c r="M15" s="383">
        <f t="shared" si="3"/>
        <v>0.08820633127697164</v>
      </c>
      <c r="N15" s="358">
        <v>177695</v>
      </c>
      <c r="O15" s="359">
        <v>155691</v>
      </c>
      <c r="P15" s="360">
        <v>44</v>
      </c>
      <c r="Q15" s="381">
        <v>8</v>
      </c>
      <c r="R15" s="382">
        <f t="shared" si="4"/>
        <v>333438</v>
      </c>
      <c r="S15" s="361">
        <f t="shared" si="5"/>
        <v>0.07172812159779307</v>
      </c>
      <c r="T15" s="378">
        <v>142894</v>
      </c>
      <c r="U15" s="359">
        <v>125858</v>
      </c>
      <c r="V15" s="360">
        <v>457</v>
      </c>
      <c r="W15" s="381">
        <v>312</v>
      </c>
      <c r="X15" s="382">
        <f t="shared" si="6"/>
        <v>269521</v>
      </c>
      <c r="Y15" s="363">
        <f t="shared" si="7"/>
        <v>0.2371503519206295</v>
      </c>
    </row>
    <row r="16" spans="1:25" ht="19.5" customHeight="1">
      <c r="A16" s="364" t="s">
        <v>420</v>
      </c>
      <c r="B16" s="365">
        <v>31957</v>
      </c>
      <c r="C16" s="366">
        <v>30489</v>
      </c>
      <c r="D16" s="367">
        <v>402</v>
      </c>
      <c r="E16" s="384">
        <v>378</v>
      </c>
      <c r="F16" s="385">
        <f t="shared" si="0"/>
        <v>63226</v>
      </c>
      <c r="G16" s="368">
        <f t="shared" si="1"/>
        <v>0.05589068317710414</v>
      </c>
      <c r="H16" s="365">
        <v>31177</v>
      </c>
      <c r="I16" s="366">
        <v>32018</v>
      </c>
      <c r="J16" s="367">
        <v>726</v>
      </c>
      <c r="K16" s="384">
        <v>742</v>
      </c>
      <c r="L16" s="385">
        <f t="shared" si="2"/>
        <v>64663</v>
      </c>
      <c r="M16" s="386">
        <f t="shared" si="3"/>
        <v>-0.02222290954641759</v>
      </c>
      <c r="N16" s="365">
        <v>122831</v>
      </c>
      <c r="O16" s="366">
        <v>129303</v>
      </c>
      <c r="P16" s="367">
        <v>4550</v>
      </c>
      <c r="Q16" s="384">
        <v>4528</v>
      </c>
      <c r="R16" s="385">
        <f t="shared" si="4"/>
        <v>261212</v>
      </c>
      <c r="S16" s="368">
        <f t="shared" si="5"/>
        <v>0.05619109429280023</v>
      </c>
      <c r="T16" s="379">
        <v>115551</v>
      </c>
      <c r="U16" s="366">
        <v>122462</v>
      </c>
      <c r="V16" s="367">
        <v>3912</v>
      </c>
      <c r="W16" s="384">
        <v>4540</v>
      </c>
      <c r="X16" s="385">
        <f t="shared" si="6"/>
        <v>246465</v>
      </c>
      <c r="Y16" s="370">
        <f t="shared" si="7"/>
        <v>0.05983405351672655</v>
      </c>
    </row>
    <row r="17" spans="1:25" ht="19.5" customHeight="1">
      <c r="A17" s="364" t="s">
        <v>421</v>
      </c>
      <c r="B17" s="365">
        <v>23815</v>
      </c>
      <c r="C17" s="366">
        <v>21305</v>
      </c>
      <c r="D17" s="367">
        <v>206</v>
      </c>
      <c r="E17" s="384">
        <v>0</v>
      </c>
      <c r="F17" s="385">
        <f t="shared" si="0"/>
        <v>45326</v>
      </c>
      <c r="G17" s="368">
        <f t="shared" si="1"/>
        <v>0.04006739483259138</v>
      </c>
      <c r="H17" s="365">
        <v>25829</v>
      </c>
      <c r="I17" s="366">
        <v>24361</v>
      </c>
      <c r="J17" s="367">
        <v>4</v>
      </c>
      <c r="K17" s="384">
        <v>326</v>
      </c>
      <c r="L17" s="385">
        <f t="shared" si="2"/>
        <v>50520</v>
      </c>
      <c r="M17" s="386">
        <f t="shared" si="3"/>
        <v>-0.1028107680126682</v>
      </c>
      <c r="N17" s="365">
        <v>101053</v>
      </c>
      <c r="O17" s="366">
        <v>91225</v>
      </c>
      <c r="P17" s="367">
        <v>626</v>
      </c>
      <c r="Q17" s="384">
        <v>121</v>
      </c>
      <c r="R17" s="385">
        <f t="shared" si="4"/>
        <v>193025</v>
      </c>
      <c r="S17" s="368">
        <f t="shared" si="5"/>
        <v>0.04152292381616375</v>
      </c>
      <c r="T17" s="379">
        <v>98378</v>
      </c>
      <c r="U17" s="366">
        <v>93044</v>
      </c>
      <c r="V17" s="367">
        <v>95</v>
      </c>
      <c r="W17" s="384">
        <v>382</v>
      </c>
      <c r="X17" s="385">
        <f t="shared" si="6"/>
        <v>191899</v>
      </c>
      <c r="Y17" s="370">
        <f t="shared" si="7"/>
        <v>0.005867669972224876</v>
      </c>
    </row>
    <row r="18" spans="1:25" ht="19.5" customHeight="1">
      <c r="A18" s="364" t="s">
        <v>422</v>
      </c>
      <c r="B18" s="365">
        <v>18862</v>
      </c>
      <c r="C18" s="366">
        <v>21186</v>
      </c>
      <c r="D18" s="367">
        <v>55</v>
      </c>
      <c r="E18" s="384">
        <v>48</v>
      </c>
      <c r="F18" s="385">
        <f>SUM(B18:E18)</f>
        <v>40151</v>
      </c>
      <c r="G18" s="368">
        <f>F18/$F$9</f>
        <v>0.035492784934107936</v>
      </c>
      <c r="H18" s="365">
        <v>17369</v>
      </c>
      <c r="I18" s="366">
        <v>18284</v>
      </c>
      <c r="J18" s="367">
        <v>82</v>
      </c>
      <c r="K18" s="384">
        <v>75</v>
      </c>
      <c r="L18" s="385">
        <f>SUM(H18:K18)</f>
        <v>35810</v>
      </c>
      <c r="M18" s="386">
        <f>IF(ISERROR(F18/L18-1),"         /0",(F18/L18-1))</f>
        <v>0.1212231220329516</v>
      </c>
      <c r="N18" s="365">
        <v>62941</v>
      </c>
      <c r="O18" s="366">
        <v>72810</v>
      </c>
      <c r="P18" s="367">
        <v>70</v>
      </c>
      <c r="Q18" s="384">
        <v>504</v>
      </c>
      <c r="R18" s="385">
        <f>SUM(N18:Q18)</f>
        <v>136325</v>
      </c>
      <c r="S18" s="368">
        <f>R18/$R$9</f>
        <v>0.029325800229185458</v>
      </c>
      <c r="T18" s="379">
        <v>78428</v>
      </c>
      <c r="U18" s="366">
        <v>81704</v>
      </c>
      <c r="V18" s="367">
        <v>83</v>
      </c>
      <c r="W18" s="384">
        <v>83</v>
      </c>
      <c r="X18" s="385">
        <f>SUM(T18:W18)</f>
        <v>160298</v>
      </c>
      <c r="Y18" s="370">
        <f>IF(ISERROR(R18/X18-1),"         /0",IF(R18/X18&gt;5,"  *  ",(R18/X18-1)))</f>
        <v>-0.1495527080811988</v>
      </c>
    </row>
    <row r="19" spans="1:25" ht="19.5" customHeight="1">
      <c r="A19" s="364" t="s">
        <v>423</v>
      </c>
      <c r="B19" s="365">
        <v>14877</v>
      </c>
      <c r="C19" s="366">
        <v>16539</v>
      </c>
      <c r="D19" s="367">
        <v>7</v>
      </c>
      <c r="E19" s="384">
        <v>93</v>
      </c>
      <c r="F19" s="385">
        <f>SUM(B19:E19)</f>
        <v>31516</v>
      </c>
      <c r="G19" s="368">
        <f>F19/$F$9</f>
        <v>0.027859595277411418</v>
      </c>
      <c r="H19" s="365">
        <v>18932</v>
      </c>
      <c r="I19" s="366">
        <v>22160</v>
      </c>
      <c r="J19" s="367">
        <v>66</v>
      </c>
      <c r="K19" s="384">
        <v>109</v>
      </c>
      <c r="L19" s="385">
        <f>SUM(H19:K19)</f>
        <v>41267</v>
      </c>
      <c r="M19" s="386">
        <f>IF(ISERROR(F19/L19-1),"         /0",(F19/L19-1))</f>
        <v>-0.23629049846124017</v>
      </c>
      <c r="N19" s="365">
        <v>72351</v>
      </c>
      <c r="O19" s="366">
        <v>74640</v>
      </c>
      <c r="P19" s="367">
        <v>40</v>
      </c>
      <c r="Q19" s="384">
        <v>100</v>
      </c>
      <c r="R19" s="385">
        <f>SUM(N19:Q19)</f>
        <v>147131</v>
      </c>
      <c r="S19" s="368">
        <f>R19/$R$9</f>
        <v>0.03165035256570905</v>
      </c>
      <c r="T19" s="379">
        <v>89897</v>
      </c>
      <c r="U19" s="366">
        <v>91045</v>
      </c>
      <c r="V19" s="367">
        <v>283</v>
      </c>
      <c r="W19" s="384">
        <v>297</v>
      </c>
      <c r="X19" s="385">
        <f>SUM(T19:W19)</f>
        <v>181522</v>
      </c>
      <c r="Y19" s="370">
        <f>IF(ISERROR(R19/X19-1),"         /0",IF(R19/X19&gt;5,"  *  ",(R19/X19-1)))</f>
        <v>-0.18945912892101235</v>
      </c>
    </row>
    <row r="20" spans="1:25" ht="19.5" customHeight="1">
      <c r="A20" s="364" t="s">
        <v>424</v>
      </c>
      <c r="B20" s="365">
        <v>8698</v>
      </c>
      <c r="C20" s="366">
        <v>10778</v>
      </c>
      <c r="D20" s="367">
        <v>212</v>
      </c>
      <c r="E20" s="384">
        <v>240</v>
      </c>
      <c r="F20" s="385">
        <f>SUM(B20:E20)</f>
        <v>19928</v>
      </c>
      <c r="G20" s="368">
        <f>F20/$F$9</f>
        <v>0.017616005035164826</v>
      </c>
      <c r="H20" s="365">
        <v>6718</v>
      </c>
      <c r="I20" s="366">
        <v>8220</v>
      </c>
      <c r="J20" s="367">
        <v>1900</v>
      </c>
      <c r="K20" s="384">
        <v>1877</v>
      </c>
      <c r="L20" s="385">
        <f>SUM(H20:K20)</f>
        <v>18715</v>
      </c>
      <c r="M20" s="386">
        <f>IF(ISERROR(F20/L20-1),"         /0",(F20/L20-1))</f>
        <v>0.06481432006411958</v>
      </c>
      <c r="N20" s="365">
        <v>39883</v>
      </c>
      <c r="O20" s="366">
        <v>43271</v>
      </c>
      <c r="P20" s="367">
        <v>1447</v>
      </c>
      <c r="Q20" s="384">
        <v>1891</v>
      </c>
      <c r="R20" s="385">
        <f>SUM(N20:Q20)</f>
        <v>86492</v>
      </c>
      <c r="S20" s="368">
        <f>R20/$R$9</f>
        <v>0.01860588383218565</v>
      </c>
      <c r="T20" s="379">
        <v>26726</v>
      </c>
      <c r="U20" s="366">
        <v>30133</v>
      </c>
      <c r="V20" s="367">
        <v>9735</v>
      </c>
      <c r="W20" s="384">
        <v>9485</v>
      </c>
      <c r="X20" s="385">
        <f>SUM(T20:W20)</f>
        <v>76079</v>
      </c>
      <c r="Y20" s="370">
        <f>IF(ISERROR(R20/X20-1),"         /0",IF(R20/X20&gt;5,"  *  ",(R20/X20-1)))</f>
        <v>0.1368708842124633</v>
      </c>
    </row>
    <row r="21" spans="1:25" ht="19.5" customHeight="1">
      <c r="A21" s="364" t="s">
        <v>425</v>
      </c>
      <c r="B21" s="365">
        <v>3489</v>
      </c>
      <c r="C21" s="366">
        <v>4558</v>
      </c>
      <c r="D21" s="367">
        <v>42</v>
      </c>
      <c r="E21" s="384">
        <v>0</v>
      </c>
      <c r="F21" s="385">
        <f t="shared" si="0"/>
        <v>8089</v>
      </c>
      <c r="G21" s="368">
        <f t="shared" si="1"/>
        <v>0.007150535163059428</v>
      </c>
      <c r="H21" s="365">
        <v>2267</v>
      </c>
      <c r="I21" s="366">
        <v>2864</v>
      </c>
      <c r="J21" s="367">
        <v>5</v>
      </c>
      <c r="K21" s="384">
        <v>34</v>
      </c>
      <c r="L21" s="385">
        <f t="shared" si="2"/>
        <v>5170</v>
      </c>
      <c r="M21" s="386">
        <f t="shared" si="3"/>
        <v>0.5646034816247583</v>
      </c>
      <c r="N21" s="365">
        <v>17841</v>
      </c>
      <c r="O21" s="366">
        <v>17948</v>
      </c>
      <c r="P21" s="367">
        <v>45</v>
      </c>
      <c r="Q21" s="384">
        <v>0</v>
      </c>
      <c r="R21" s="385">
        <f t="shared" si="4"/>
        <v>35834</v>
      </c>
      <c r="S21" s="368">
        <f t="shared" si="5"/>
        <v>0.007708496060243035</v>
      </c>
      <c r="T21" s="379">
        <v>11729</v>
      </c>
      <c r="U21" s="366">
        <v>12031</v>
      </c>
      <c r="V21" s="367">
        <v>26</v>
      </c>
      <c r="W21" s="384">
        <v>101</v>
      </c>
      <c r="X21" s="385">
        <f t="shared" si="6"/>
        <v>23887</v>
      </c>
      <c r="Y21" s="370">
        <f t="shared" si="7"/>
        <v>0.5001465232134634</v>
      </c>
    </row>
    <row r="22" spans="1:25" ht="19.5" customHeight="1">
      <c r="A22" s="364" t="s">
        <v>426</v>
      </c>
      <c r="B22" s="365">
        <v>1405</v>
      </c>
      <c r="C22" s="366">
        <v>1665</v>
      </c>
      <c r="D22" s="367">
        <v>0</v>
      </c>
      <c r="E22" s="384">
        <v>0</v>
      </c>
      <c r="F22" s="385">
        <f t="shared" si="0"/>
        <v>3070</v>
      </c>
      <c r="G22" s="368">
        <f t="shared" si="1"/>
        <v>0.0027138265484723013</v>
      </c>
      <c r="H22" s="365">
        <v>2314</v>
      </c>
      <c r="I22" s="366">
        <v>2558</v>
      </c>
      <c r="J22" s="367"/>
      <c r="K22" s="384"/>
      <c r="L22" s="385">
        <f t="shared" si="2"/>
        <v>4872</v>
      </c>
      <c r="M22" s="386">
        <f t="shared" si="3"/>
        <v>-0.3698686371100164</v>
      </c>
      <c r="N22" s="365">
        <v>7026</v>
      </c>
      <c r="O22" s="366">
        <v>7357</v>
      </c>
      <c r="P22" s="367">
        <v>45</v>
      </c>
      <c r="Q22" s="384">
        <v>175</v>
      </c>
      <c r="R22" s="385">
        <f t="shared" si="4"/>
        <v>14603</v>
      </c>
      <c r="S22" s="368">
        <f t="shared" si="5"/>
        <v>0.003141350894896719</v>
      </c>
      <c r="T22" s="379">
        <v>9571</v>
      </c>
      <c r="U22" s="366">
        <v>10187</v>
      </c>
      <c r="V22" s="367">
        <v>11</v>
      </c>
      <c r="W22" s="384">
        <v>0</v>
      </c>
      <c r="X22" s="385">
        <f t="shared" si="6"/>
        <v>19769</v>
      </c>
      <c r="Y22" s="370">
        <f t="shared" si="7"/>
        <v>-0.26131822550457784</v>
      </c>
    </row>
    <row r="23" spans="1:25" ht="19.5" customHeight="1" thickBot="1">
      <c r="A23" s="364" t="s">
        <v>48</v>
      </c>
      <c r="B23" s="365">
        <v>963</v>
      </c>
      <c r="C23" s="366">
        <v>1137</v>
      </c>
      <c r="D23" s="367">
        <v>0</v>
      </c>
      <c r="E23" s="384">
        <v>0</v>
      </c>
      <c r="F23" s="385">
        <f>SUM(B23:E23)</f>
        <v>2100</v>
      </c>
      <c r="G23" s="368">
        <f>F23/$F$9</f>
        <v>0.0018563634370657436</v>
      </c>
      <c r="H23" s="365">
        <v>890</v>
      </c>
      <c r="I23" s="366">
        <v>1231</v>
      </c>
      <c r="J23" s="367">
        <v>7</v>
      </c>
      <c r="K23" s="384">
        <v>6</v>
      </c>
      <c r="L23" s="385">
        <f>SUM(H23:K23)</f>
        <v>2134</v>
      </c>
      <c r="M23" s="386">
        <f>IF(ISERROR(F23/L23-1),"         /0",(F23/L23-1))</f>
        <v>-0.015932521087160256</v>
      </c>
      <c r="N23" s="365">
        <v>4503</v>
      </c>
      <c r="O23" s="366">
        <v>5354</v>
      </c>
      <c r="P23" s="367">
        <v>0</v>
      </c>
      <c r="Q23" s="384">
        <v>0</v>
      </c>
      <c r="R23" s="385">
        <f>SUM(N23:Q23)</f>
        <v>9857</v>
      </c>
      <c r="S23" s="368">
        <f>R23/$R$9</f>
        <v>0.0021204064761348325</v>
      </c>
      <c r="T23" s="379">
        <v>3933</v>
      </c>
      <c r="U23" s="366">
        <v>4702</v>
      </c>
      <c r="V23" s="367">
        <v>23</v>
      </c>
      <c r="W23" s="384">
        <v>13</v>
      </c>
      <c r="X23" s="385">
        <f>SUM(T23:W23)</f>
        <v>8671</v>
      </c>
      <c r="Y23" s="370">
        <f>IF(ISERROR(R23/X23-1),"         /0",IF(R23/X23&gt;5,"  *  ",(R23/X23-1)))</f>
        <v>0.1367777649636721</v>
      </c>
    </row>
    <row r="24" spans="1:25" s="59" customFormat="1" ht="19.5" customHeight="1">
      <c r="A24" s="68" t="s">
        <v>51</v>
      </c>
      <c r="B24" s="65">
        <f>SUM(B25:B37)</f>
        <v>81179</v>
      </c>
      <c r="C24" s="64">
        <f>SUM(C25:C37)</f>
        <v>76182</v>
      </c>
      <c r="D24" s="63">
        <f>SUM(D25:D37)</f>
        <v>63</v>
      </c>
      <c r="E24" s="62">
        <f>SUM(E25:E37)</f>
        <v>0</v>
      </c>
      <c r="F24" s="61">
        <f t="shared" si="0"/>
        <v>157424</v>
      </c>
      <c r="G24" s="66">
        <f t="shared" si="1"/>
        <v>0.13916007510316078</v>
      </c>
      <c r="H24" s="65">
        <f>SUM(H25:H37)</f>
        <v>76509</v>
      </c>
      <c r="I24" s="64">
        <f>SUM(I25:I37)</f>
        <v>66623</v>
      </c>
      <c r="J24" s="63">
        <f>SUM(J25:J37)</f>
        <v>172</v>
      </c>
      <c r="K24" s="62">
        <f>SUM(K25:K37)</f>
        <v>0</v>
      </c>
      <c r="L24" s="61">
        <f t="shared" si="2"/>
        <v>143304</v>
      </c>
      <c r="M24" s="67">
        <f t="shared" si="3"/>
        <v>0.09853179255289457</v>
      </c>
      <c r="N24" s="65">
        <f>SUM(N25:N37)</f>
        <v>328266</v>
      </c>
      <c r="O24" s="64">
        <f>SUM(O25:O37)</f>
        <v>303425</v>
      </c>
      <c r="P24" s="63">
        <f>SUM(P25:P37)</f>
        <v>644</v>
      </c>
      <c r="Q24" s="62">
        <f>SUM(Q25:Q37)</f>
        <v>143</v>
      </c>
      <c r="R24" s="61">
        <f t="shared" si="4"/>
        <v>632478</v>
      </c>
      <c r="S24" s="66">
        <f t="shared" si="5"/>
        <v>0.13605665488615265</v>
      </c>
      <c r="T24" s="65">
        <f>SUM(T25:T37)</f>
        <v>300151</v>
      </c>
      <c r="U24" s="64">
        <f>SUM(U25:U37)</f>
        <v>275191</v>
      </c>
      <c r="V24" s="63">
        <f>SUM(V25:V37)</f>
        <v>494</v>
      </c>
      <c r="W24" s="62">
        <f>SUM(W25:W37)</f>
        <v>71</v>
      </c>
      <c r="X24" s="61">
        <f t="shared" si="6"/>
        <v>575907</v>
      </c>
      <c r="Y24" s="60">
        <f t="shared" si="7"/>
        <v>0.098229401622137</v>
      </c>
    </row>
    <row r="25" spans="1:25" ht="19.5" customHeight="1">
      <c r="A25" s="357" t="s">
        <v>427</v>
      </c>
      <c r="B25" s="358">
        <v>45027</v>
      </c>
      <c r="C25" s="359">
        <v>42306</v>
      </c>
      <c r="D25" s="360">
        <v>51</v>
      </c>
      <c r="E25" s="381">
        <v>0</v>
      </c>
      <c r="F25" s="382">
        <f t="shared" si="0"/>
        <v>87384</v>
      </c>
      <c r="G25" s="361">
        <f t="shared" si="1"/>
        <v>0.07724593456407283</v>
      </c>
      <c r="H25" s="358">
        <v>46463</v>
      </c>
      <c r="I25" s="359">
        <v>41724</v>
      </c>
      <c r="J25" s="360">
        <v>147</v>
      </c>
      <c r="K25" s="381">
        <v>0</v>
      </c>
      <c r="L25" s="382">
        <f t="shared" si="2"/>
        <v>88334</v>
      </c>
      <c r="M25" s="383">
        <f t="shared" si="3"/>
        <v>-0.010754635814069324</v>
      </c>
      <c r="N25" s="358">
        <v>181449</v>
      </c>
      <c r="O25" s="359">
        <v>165824</v>
      </c>
      <c r="P25" s="360">
        <v>484</v>
      </c>
      <c r="Q25" s="381">
        <v>143</v>
      </c>
      <c r="R25" s="382">
        <f t="shared" si="4"/>
        <v>347900</v>
      </c>
      <c r="S25" s="361">
        <f t="shared" si="5"/>
        <v>0.07483914102133593</v>
      </c>
      <c r="T25" s="358">
        <v>186374</v>
      </c>
      <c r="U25" s="359">
        <v>167071</v>
      </c>
      <c r="V25" s="360">
        <v>432</v>
      </c>
      <c r="W25" s="381">
        <v>3</v>
      </c>
      <c r="X25" s="382">
        <f t="shared" si="6"/>
        <v>353880</v>
      </c>
      <c r="Y25" s="363">
        <f t="shared" si="7"/>
        <v>-0.016898383632869884</v>
      </c>
    </row>
    <row r="26" spans="1:25" ht="19.5" customHeight="1">
      <c r="A26" s="390" t="s">
        <v>428</v>
      </c>
      <c r="B26" s="391">
        <v>10683</v>
      </c>
      <c r="C26" s="392">
        <v>9775</v>
      </c>
      <c r="D26" s="393">
        <v>9</v>
      </c>
      <c r="E26" s="394">
        <v>0</v>
      </c>
      <c r="F26" s="395">
        <f aca="true" t="shared" si="8" ref="F26:F37">SUM(B26:E26)</f>
        <v>20467</v>
      </c>
      <c r="G26" s="396">
        <f aca="true" t="shared" si="9" ref="G26:G37">F26/$F$9</f>
        <v>0.018092471650678368</v>
      </c>
      <c r="H26" s="391">
        <v>6400</v>
      </c>
      <c r="I26" s="392">
        <v>4273</v>
      </c>
      <c r="J26" s="393"/>
      <c r="K26" s="394">
        <v>0</v>
      </c>
      <c r="L26" s="395">
        <f aca="true" t="shared" si="10" ref="L26:L37">SUM(H26:K26)</f>
        <v>10673</v>
      </c>
      <c r="M26" s="397">
        <f aca="true" t="shared" si="11" ref="M26:M37">IF(ISERROR(F26/L26-1),"         /0",(F26/L26-1))</f>
        <v>0.9176426496767545</v>
      </c>
      <c r="N26" s="391">
        <v>37744</v>
      </c>
      <c r="O26" s="392">
        <v>37433</v>
      </c>
      <c r="P26" s="393">
        <v>51</v>
      </c>
      <c r="Q26" s="394">
        <v>0</v>
      </c>
      <c r="R26" s="395">
        <f aca="true" t="shared" si="12" ref="R26:R37">SUM(N26:Q26)</f>
        <v>75228</v>
      </c>
      <c r="S26" s="396">
        <f aca="true" t="shared" si="13" ref="S26:S37">R26/$R$9</f>
        <v>0.01618280799296654</v>
      </c>
      <c r="T26" s="391">
        <v>21346</v>
      </c>
      <c r="U26" s="392">
        <v>20495</v>
      </c>
      <c r="V26" s="393"/>
      <c r="W26" s="394">
        <v>0</v>
      </c>
      <c r="X26" s="395">
        <f aca="true" t="shared" si="14" ref="X26:X37">SUM(T26:W26)</f>
        <v>41841</v>
      </c>
      <c r="Y26" s="398">
        <f aca="true" t="shared" si="15" ref="Y26:Y37">IF(ISERROR(R26/X26-1),"         /0",IF(R26/X26&gt;5,"  *  ",(R26/X26-1)))</f>
        <v>0.797949379794938</v>
      </c>
    </row>
    <row r="27" spans="1:25" ht="19.5" customHeight="1">
      <c r="A27" s="390" t="s">
        <v>429</v>
      </c>
      <c r="B27" s="391">
        <v>6292</v>
      </c>
      <c r="C27" s="392">
        <v>7517</v>
      </c>
      <c r="D27" s="393">
        <v>3</v>
      </c>
      <c r="E27" s="394">
        <v>0</v>
      </c>
      <c r="F27" s="395">
        <f t="shared" si="8"/>
        <v>13812</v>
      </c>
      <c r="G27" s="396">
        <f t="shared" si="9"/>
        <v>0.012209567520358119</v>
      </c>
      <c r="H27" s="391">
        <v>6676</v>
      </c>
      <c r="I27" s="392">
        <v>6407</v>
      </c>
      <c r="J27" s="393">
        <v>25</v>
      </c>
      <c r="K27" s="394">
        <v>0</v>
      </c>
      <c r="L27" s="395">
        <f t="shared" si="10"/>
        <v>13108</v>
      </c>
      <c r="M27" s="397">
        <f t="shared" si="11"/>
        <v>0.053707659444613975</v>
      </c>
      <c r="N27" s="391">
        <v>27909</v>
      </c>
      <c r="O27" s="392">
        <v>27500</v>
      </c>
      <c r="P27" s="393">
        <v>109</v>
      </c>
      <c r="Q27" s="394">
        <v>0</v>
      </c>
      <c r="R27" s="395">
        <f t="shared" si="12"/>
        <v>55518</v>
      </c>
      <c r="S27" s="396">
        <f t="shared" si="13"/>
        <v>0.011942855507969325</v>
      </c>
      <c r="T27" s="391">
        <v>26395</v>
      </c>
      <c r="U27" s="392">
        <v>26701</v>
      </c>
      <c r="V27" s="393">
        <v>62</v>
      </c>
      <c r="W27" s="394">
        <v>0</v>
      </c>
      <c r="X27" s="395">
        <f t="shared" si="14"/>
        <v>53158</v>
      </c>
      <c r="Y27" s="398">
        <f t="shared" si="15"/>
        <v>0.04439595169118471</v>
      </c>
    </row>
    <row r="28" spans="1:25" ht="19.5" customHeight="1">
      <c r="A28" s="390" t="s">
        <v>430</v>
      </c>
      <c r="B28" s="391">
        <v>6350</v>
      </c>
      <c r="C28" s="392">
        <v>4885</v>
      </c>
      <c r="D28" s="393">
        <v>0</v>
      </c>
      <c r="E28" s="394">
        <v>0</v>
      </c>
      <c r="F28" s="395">
        <f t="shared" si="8"/>
        <v>11235</v>
      </c>
      <c r="G28" s="396">
        <f t="shared" si="9"/>
        <v>0.009931544388301728</v>
      </c>
      <c r="H28" s="391">
        <v>4802</v>
      </c>
      <c r="I28" s="392">
        <v>4535</v>
      </c>
      <c r="J28" s="393"/>
      <c r="K28" s="394"/>
      <c r="L28" s="395">
        <f t="shared" si="10"/>
        <v>9337</v>
      </c>
      <c r="M28" s="397">
        <f t="shared" si="11"/>
        <v>0.20327728392417255</v>
      </c>
      <c r="N28" s="391">
        <v>25702</v>
      </c>
      <c r="O28" s="392">
        <v>21337</v>
      </c>
      <c r="P28" s="393"/>
      <c r="Q28" s="394"/>
      <c r="R28" s="395">
        <f t="shared" si="12"/>
        <v>47039</v>
      </c>
      <c r="S28" s="396">
        <f t="shared" si="13"/>
        <v>0.010118880007193506</v>
      </c>
      <c r="T28" s="391">
        <v>20618</v>
      </c>
      <c r="U28" s="392">
        <v>20290</v>
      </c>
      <c r="V28" s="393"/>
      <c r="W28" s="394"/>
      <c r="X28" s="395">
        <f t="shared" si="14"/>
        <v>40908</v>
      </c>
      <c r="Y28" s="398">
        <f t="shared" si="15"/>
        <v>0.14987288549916888</v>
      </c>
    </row>
    <row r="29" spans="1:25" ht="19.5" customHeight="1">
      <c r="A29" s="390" t="s">
        <v>431</v>
      </c>
      <c r="B29" s="391">
        <v>3651</v>
      </c>
      <c r="C29" s="392">
        <v>3028</v>
      </c>
      <c r="D29" s="393">
        <v>0</v>
      </c>
      <c r="E29" s="394">
        <v>0</v>
      </c>
      <c r="F29" s="395">
        <f t="shared" si="8"/>
        <v>6679</v>
      </c>
      <c r="G29" s="396">
        <f t="shared" si="9"/>
        <v>0.005904119712458143</v>
      </c>
      <c r="H29" s="391">
        <v>3149</v>
      </c>
      <c r="I29" s="392">
        <v>2321</v>
      </c>
      <c r="J29" s="393"/>
      <c r="K29" s="394"/>
      <c r="L29" s="395">
        <f t="shared" si="10"/>
        <v>5470</v>
      </c>
      <c r="M29" s="397">
        <f t="shared" si="11"/>
        <v>0.22102376599634366</v>
      </c>
      <c r="N29" s="391">
        <v>14301</v>
      </c>
      <c r="O29" s="392">
        <v>11823</v>
      </c>
      <c r="P29" s="393"/>
      <c r="Q29" s="394"/>
      <c r="R29" s="395">
        <f t="shared" si="12"/>
        <v>26124</v>
      </c>
      <c r="S29" s="396">
        <f t="shared" si="13"/>
        <v>0.005619711756370738</v>
      </c>
      <c r="T29" s="391">
        <v>12214</v>
      </c>
      <c r="U29" s="392">
        <v>9949</v>
      </c>
      <c r="V29" s="393"/>
      <c r="W29" s="394"/>
      <c r="X29" s="395">
        <f t="shared" si="14"/>
        <v>22163</v>
      </c>
      <c r="Y29" s="398">
        <f t="shared" si="15"/>
        <v>0.1787212922438297</v>
      </c>
    </row>
    <row r="30" spans="1:25" ht="19.5" customHeight="1">
      <c r="A30" s="390" t="s">
        <v>432</v>
      </c>
      <c r="B30" s="391">
        <v>3194</v>
      </c>
      <c r="C30" s="392">
        <v>2870</v>
      </c>
      <c r="D30" s="393">
        <v>0</v>
      </c>
      <c r="E30" s="394">
        <v>0</v>
      </c>
      <c r="F30" s="395">
        <f t="shared" si="8"/>
        <v>6064</v>
      </c>
      <c r="G30" s="396">
        <f t="shared" si="9"/>
        <v>0.005360470420174604</v>
      </c>
      <c r="H30" s="391">
        <v>3011</v>
      </c>
      <c r="I30" s="392">
        <v>2352</v>
      </c>
      <c r="J30" s="393">
        <v>0</v>
      </c>
      <c r="K30" s="394"/>
      <c r="L30" s="395">
        <f t="shared" si="10"/>
        <v>5363</v>
      </c>
      <c r="M30" s="397">
        <f t="shared" si="11"/>
        <v>0.1307104232705576</v>
      </c>
      <c r="N30" s="391">
        <v>14744</v>
      </c>
      <c r="O30" s="392">
        <v>15252</v>
      </c>
      <c r="P30" s="393">
        <v>0</v>
      </c>
      <c r="Q30" s="394"/>
      <c r="R30" s="395">
        <f t="shared" si="12"/>
        <v>29996</v>
      </c>
      <c r="S30" s="396">
        <f t="shared" si="13"/>
        <v>0.006452644076102307</v>
      </c>
      <c r="T30" s="391">
        <v>11379</v>
      </c>
      <c r="U30" s="392">
        <v>10286</v>
      </c>
      <c r="V30" s="393">
        <v>0</v>
      </c>
      <c r="W30" s="394"/>
      <c r="X30" s="395">
        <f t="shared" si="14"/>
        <v>21665</v>
      </c>
      <c r="Y30" s="398">
        <f t="shared" si="15"/>
        <v>0.3845372720978537</v>
      </c>
    </row>
    <row r="31" spans="1:25" ht="19.5" customHeight="1">
      <c r="A31" s="390" t="s">
        <v>433</v>
      </c>
      <c r="B31" s="391">
        <v>1498</v>
      </c>
      <c r="C31" s="392">
        <v>1474</v>
      </c>
      <c r="D31" s="393">
        <v>0</v>
      </c>
      <c r="E31" s="394">
        <v>0</v>
      </c>
      <c r="F31" s="395">
        <f t="shared" si="8"/>
        <v>2972</v>
      </c>
      <c r="G31" s="396">
        <f t="shared" si="9"/>
        <v>0.0026271962547425665</v>
      </c>
      <c r="H31" s="391">
        <v>1430</v>
      </c>
      <c r="I31" s="392">
        <v>1506</v>
      </c>
      <c r="J31" s="393"/>
      <c r="K31" s="394"/>
      <c r="L31" s="395">
        <f t="shared" si="10"/>
        <v>2936</v>
      </c>
      <c r="M31" s="397">
        <f t="shared" si="11"/>
        <v>0.012261580381471404</v>
      </c>
      <c r="N31" s="391">
        <v>5106</v>
      </c>
      <c r="O31" s="392">
        <v>5830</v>
      </c>
      <c r="P31" s="393"/>
      <c r="Q31" s="394"/>
      <c r="R31" s="395">
        <f t="shared" si="12"/>
        <v>10936</v>
      </c>
      <c r="S31" s="396">
        <f t="shared" si="13"/>
        <v>0.0023525175228782114</v>
      </c>
      <c r="T31" s="391">
        <v>3401</v>
      </c>
      <c r="U31" s="392">
        <v>3867</v>
      </c>
      <c r="V31" s="393"/>
      <c r="W31" s="394"/>
      <c r="X31" s="395">
        <f t="shared" si="14"/>
        <v>7268</v>
      </c>
      <c r="Y31" s="398">
        <f t="shared" si="15"/>
        <v>0.5046780407264722</v>
      </c>
    </row>
    <row r="32" spans="1:25" ht="19.5" customHeight="1">
      <c r="A32" s="390" t="s">
        <v>434</v>
      </c>
      <c r="B32" s="391">
        <v>1064</v>
      </c>
      <c r="C32" s="392">
        <v>975</v>
      </c>
      <c r="D32" s="393">
        <v>0</v>
      </c>
      <c r="E32" s="394">
        <v>0</v>
      </c>
      <c r="F32" s="395">
        <f>SUM(B32:E32)</f>
        <v>2039</v>
      </c>
      <c r="G32" s="396">
        <f>F32/$F$9</f>
        <v>0.0018024404991319291</v>
      </c>
      <c r="H32" s="391">
        <v>1152</v>
      </c>
      <c r="I32" s="392">
        <v>880</v>
      </c>
      <c r="J32" s="393"/>
      <c r="K32" s="394"/>
      <c r="L32" s="395">
        <f>SUM(H32:K32)</f>
        <v>2032</v>
      </c>
      <c r="M32" s="397">
        <f>IF(ISERROR(F32/L32-1),"         /0",(F32/L32-1))</f>
        <v>0.0034448818897638844</v>
      </c>
      <c r="N32" s="391">
        <v>5269</v>
      </c>
      <c r="O32" s="392">
        <v>4478</v>
      </c>
      <c r="P32" s="393"/>
      <c r="Q32" s="394"/>
      <c r="R32" s="395">
        <f>SUM(N32:Q32)</f>
        <v>9747</v>
      </c>
      <c r="S32" s="396">
        <f>R32/$R$9</f>
        <v>0.0020967436261424585</v>
      </c>
      <c r="T32" s="391">
        <v>5018</v>
      </c>
      <c r="U32" s="392">
        <v>4071</v>
      </c>
      <c r="V32" s="393"/>
      <c r="W32" s="394"/>
      <c r="X32" s="395">
        <f>SUM(T32:W32)</f>
        <v>9089</v>
      </c>
      <c r="Y32" s="398">
        <f>IF(ISERROR(R32/X32-1),"         /0",IF(R32/X32&gt;5,"  *  ",(R32/X32-1)))</f>
        <v>0.07239520299262847</v>
      </c>
    </row>
    <row r="33" spans="1:25" ht="19.5" customHeight="1">
      <c r="A33" s="390" t="s">
        <v>435</v>
      </c>
      <c r="B33" s="391">
        <v>713</v>
      </c>
      <c r="C33" s="392">
        <v>678</v>
      </c>
      <c r="D33" s="393">
        <v>0</v>
      </c>
      <c r="E33" s="394">
        <v>0</v>
      </c>
      <c r="F33" s="395">
        <f t="shared" si="8"/>
        <v>1391</v>
      </c>
      <c r="G33" s="396">
        <f t="shared" si="9"/>
        <v>0.0012296197814087853</v>
      </c>
      <c r="H33" s="391">
        <v>660</v>
      </c>
      <c r="I33" s="392">
        <v>490</v>
      </c>
      <c r="J33" s="393"/>
      <c r="K33" s="394"/>
      <c r="L33" s="395">
        <f t="shared" si="10"/>
        <v>1150</v>
      </c>
      <c r="M33" s="397">
        <f t="shared" si="11"/>
        <v>0.2095652173913043</v>
      </c>
      <c r="N33" s="391">
        <v>2791</v>
      </c>
      <c r="O33" s="392">
        <v>2478</v>
      </c>
      <c r="P33" s="393"/>
      <c r="Q33" s="394"/>
      <c r="R33" s="395">
        <f t="shared" si="12"/>
        <v>5269</v>
      </c>
      <c r="S33" s="396">
        <f t="shared" si="13"/>
        <v>0.0011334505146347199</v>
      </c>
      <c r="T33" s="391">
        <v>2231</v>
      </c>
      <c r="U33" s="392">
        <v>1853</v>
      </c>
      <c r="V33" s="393"/>
      <c r="W33" s="394">
        <v>68</v>
      </c>
      <c r="X33" s="395">
        <f t="shared" si="14"/>
        <v>4152</v>
      </c>
      <c r="Y33" s="398">
        <f t="shared" si="15"/>
        <v>0.26902697495183037</v>
      </c>
    </row>
    <row r="34" spans="1:25" ht="19.5" customHeight="1">
      <c r="A34" s="364" t="s">
        <v>436</v>
      </c>
      <c r="B34" s="365">
        <v>489</v>
      </c>
      <c r="C34" s="366">
        <v>545</v>
      </c>
      <c r="D34" s="367">
        <v>0</v>
      </c>
      <c r="E34" s="384">
        <v>0</v>
      </c>
      <c r="F34" s="385">
        <f t="shared" si="8"/>
        <v>1034</v>
      </c>
      <c r="G34" s="368">
        <f t="shared" si="9"/>
        <v>0.000914037997107609</v>
      </c>
      <c r="H34" s="365">
        <v>826</v>
      </c>
      <c r="I34" s="366">
        <v>436</v>
      </c>
      <c r="J34" s="367"/>
      <c r="K34" s="384"/>
      <c r="L34" s="385">
        <f t="shared" si="10"/>
        <v>1262</v>
      </c>
      <c r="M34" s="386">
        <f t="shared" si="11"/>
        <v>-0.18066561014263072</v>
      </c>
      <c r="N34" s="365">
        <v>1992</v>
      </c>
      <c r="O34" s="366">
        <v>1880</v>
      </c>
      <c r="P34" s="367"/>
      <c r="Q34" s="384"/>
      <c r="R34" s="385">
        <f t="shared" si="12"/>
        <v>3872</v>
      </c>
      <c r="S34" s="368">
        <f t="shared" si="13"/>
        <v>0.0008329323197315687</v>
      </c>
      <c r="T34" s="365">
        <v>2959</v>
      </c>
      <c r="U34" s="366">
        <v>2120</v>
      </c>
      <c r="V34" s="367"/>
      <c r="W34" s="384"/>
      <c r="X34" s="385">
        <f t="shared" si="14"/>
        <v>5079</v>
      </c>
      <c r="Y34" s="370">
        <f t="shared" si="15"/>
        <v>-0.23764520574916326</v>
      </c>
    </row>
    <row r="35" spans="1:25" ht="19.5" customHeight="1">
      <c r="A35" s="364" t="s">
        <v>437</v>
      </c>
      <c r="B35" s="365">
        <v>328</v>
      </c>
      <c r="C35" s="366">
        <v>368</v>
      </c>
      <c r="D35" s="367">
        <v>0</v>
      </c>
      <c r="E35" s="384">
        <v>0</v>
      </c>
      <c r="F35" s="367">
        <f t="shared" si="8"/>
        <v>696</v>
      </c>
      <c r="G35" s="368">
        <f t="shared" si="9"/>
        <v>0.0006152518819989322</v>
      </c>
      <c r="H35" s="365">
        <v>367</v>
      </c>
      <c r="I35" s="366">
        <v>365</v>
      </c>
      <c r="J35" s="367"/>
      <c r="K35" s="384"/>
      <c r="L35" s="385">
        <f t="shared" si="10"/>
        <v>732</v>
      </c>
      <c r="M35" s="386">
        <f t="shared" si="11"/>
        <v>-0.049180327868852514</v>
      </c>
      <c r="N35" s="365">
        <v>2281</v>
      </c>
      <c r="O35" s="366">
        <v>1792</v>
      </c>
      <c r="P35" s="367"/>
      <c r="Q35" s="384"/>
      <c r="R35" s="385">
        <f t="shared" si="12"/>
        <v>4073</v>
      </c>
      <c r="S35" s="368">
        <f t="shared" si="13"/>
        <v>0.0008761708001721795</v>
      </c>
      <c r="T35" s="365">
        <v>1503</v>
      </c>
      <c r="U35" s="366">
        <v>1439</v>
      </c>
      <c r="V35" s="367"/>
      <c r="W35" s="384"/>
      <c r="X35" s="385">
        <f t="shared" si="14"/>
        <v>2942</v>
      </c>
      <c r="Y35" s="370">
        <f t="shared" si="15"/>
        <v>0.3844323589394969</v>
      </c>
    </row>
    <row r="36" spans="1:25" ht="19.5" customHeight="1">
      <c r="A36" s="364" t="s">
        <v>438</v>
      </c>
      <c r="B36" s="365">
        <v>390</v>
      </c>
      <c r="C36" s="366">
        <v>238</v>
      </c>
      <c r="D36" s="367">
        <v>0</v>
      </c>
      <c r="E36" s="384">
        <v>0</v>
      </c>
      <c r="F36" s="385">
        <f t="shared" si="8"/>
        <v>628</v>
      </c>
      <c r="G36" s="368">
        <f t="shared" si="9"/>
        <v>0.0005551410659415652</v>
      </c>
      <c r="H36" s="365">
        <v>281</v>
      </c>
      <c r="I36" s="366">
        <v>195</v>
      </c>
      <c r="J36" s="367"/>
      <c r="K36" s="384"/>
      <c r="L36" s="385">
        <f t="shared" si="10"/>
        <v>476</v>
      </c>
      <c r="M36" s="386">
        <f t="shared" si="11"/>
        <v>0.31932773109243695</v>
      </c>
      <c r="N36" s="365">
        <v>1428</v>
      </c>
      <c r="O36" s="366">
        <v>990</v>
      </c>
      <c r="P36" s="367"/>
      <c r="Q36" s="384"/>
      <c r="R36" s="385">
        <f t="shared" si="12"/>
        <v>2418</v>
      </c>
      <c r="S36" s="368">
        <f t="shared" si="13"/>
        <v>0.0005201524661960054</v>
      </c>
      <c r="T36" s="365">
        <v>1222</v>
      </c>
      <c r="U36" s="366">
        <v>1206</v>
      </c>
      <c r="V36" s="367"/>
      <c r="W36" s="384"/>
      <c r="X36" s="385">
        <f t="shared" si="14"/>
        <v>2428</v>
      </c>
      <c r="Y36" s="370">
        <f t="shared" si="15"/>
        <v>-0.004118616144975329</v>
      </c>
    </row>
    <row r="37" spans="1:25" ht="19.5" customHeight="1" thickBot="1">
      <c r="A37" s="371" t="s">
        <v>48</v>
      </c>
      <c r="B37" s="372">
        <v>1500</v>
      </c>
      <c r="C37" s="373">
        <v>1523</v>
      </c>
      <c r="D37" s="374">
        <v>0</v>
      </c>
      <c r="E37" s="387">
        <v>0</v>
      </c>
      <c r="F37" s="388">
        <f t="shared" si="8"/>
        <v>3023</v>
      </c>
      <c r="G37" s="375">
        <f t="shared" si="9"/>
        <v>0.002672279366785592</v>
      </c>
      <c r="H37" s="372">
        <v>1292</v>
      </c>
      <c r="I37" s="373">
        <v>1139</v>
      </c>
      <c r="J37" s="374">
        <v>0</v>
      </c>
      <c r="K37" s="387">
        <v>0</v>
      </c>
      <c r="L37" s="388">
        <f t="shared" si="10"/>
        <v>2431</v>
      </c>
      <c r="M37" s="389">
        <f t="shared" si="11"/>
        <v>0.24352118469765527</v>
      </c>
      <c r="N37" s="372">
        <v>7550</v>
      </c>
      <c r="O37" s="373">
        <v>6808</v>
      </c>
      <c r="P37" s="374">
        <v>0</v>
      </c>
      <c r="Q37" s="387">
        <v>0</v>
      </c>
      <c r="R37" s="388">
        <f t="shared" si="12"/>
        <v>14358</v>
      </c>
      <c r="S37" s="375">
        <f t="shared" si="13"/>
        <v>0.003088647274459159</v>
      </c>
      <c r="T37" s="372">
        <v>5491</v>
      </c>
      <c r="U37" s="373">
        <v>5843</v>
      </c>
      <c r="V37" s="374">
        <v>0</v>
      </c>
      <c r="W37" s="387">
        <v>0</v>
      </c>
      <c r="X37" s="388">
        <f t="shared" si="14"/>
        <v>11334</v>
      </c>
      <c r="Y37" s="377">
        <f t="shared" si="15"/>
        <v>0.266807834833245</v>
      </c>
    </row>
    <row r="38" spans="1:25" s="59" customFormat="1" ht="19.5" customHeight="1">
      <c r="A38" s="68" t="s">
        <v>50</v>
      </c>
      <c r="B38" s="65">
        <f>SUM(B39:B47)</f>
        <v>160875</v>
      </c>
      <c r="C38" s="64">
        <f>SUM(C39:C47)</f>
        <v>152270</v>
      </c>
      <c r="D38" s="63">
        <f>SUM(D39:D47)</f>
        <v>708</v>
      </c>
      <c r="E38" s="62">
        <f>SUM(E39:E47)</f>
        <v>712</v>
      </c>
      <c r="F38" s="61">
        <f t="shared" si="0"/>
        <v>314565</v>
      </c>
      <c r="G38" s="66">
        <f t="shared" si="1"/>
        <v>0.2780699831336122</v>
      </c>
      <c r="H38" s="65">
        <f>SUM(H39:H47)</f>
        <v>157432</v>
      </c>
      <c r="I38" s="64">
        <f>SUM(I39:I47)</f>
        <v>150527</v>
      </c>
      <c r="J38" s="63">
        <f>SUM(J39:J47)</f>
        <v>234</v>
      </c>
      <c r="K38" s="62">
        <f>SUM(K39:K47)</f>
        <v>292</v>
      </c>
      <c r="L38" s="61">
        <f t="shared" si="2"/>
        <v>308485</v>
      </c>
      <c r="M38" s="67">
        <f t="shared" si="3"/>
        <v>0.019709224111382984</v>
      </c>
      <c r="N38" s="65">
        <f>SUM(N39:N47)</f>
        <v>644396</v>
      </c>
      <c r="O38" s="64">
        <f>SUM(O39:O47)</f>
        <v>615002</v>
      </c>
      <c r="P38" s="63">
        <f>SUM(P39:P47)</f>
        <v>6642</v>
      </c>
      <c r="Q38" s="62">
        <f>SUM(Q39:Q47)</f>
        <v>6359</v>
      </c>
      <c r="R38" s="61">
        <f t="shared" si="4"/>
        <v>1272399</v>
      </c>
      <c r="S38" s="66">
        <f t="shared" si="5"/>
        <v>0.2737144242495166</v>
      </c>
      <c r="T38" s="65">
        <f>SUM(T39:T47)</f>
        <v>637091</v>
      </c>
      <c r="U38" s="64">
        <f>SUM(U39:U47)</f>
        <v>596672</v>
      </c>
      <c r="V38" s="63">
        <f>SUM(V39:V47)</f>
        <v>6465</v>
      </c>
      <c r="W38" s="62">
        <f>SUM(W39:W47)</f>
        <v>6312</v>
      </c>
      <c r="X38" s="61">
        <f t="shared" si="6"/>
        <v>1246540</v>
      </c>
      <c r="Y38" s="60">
        <f t="shared" si="7"/>
        <v>0.020744621111235872</v>
      </c>
    </row>
    <row r="39" spans="1:25" s="37" customFormat="1" ht="19.5" customHeight="1">
      <c r="A39" s="357" t="s">
        <v>439</v>
      </c>
      <c r="B39" s="358">
        <v>80776</v>
      </c>
      <c r="C39" s="359">
        <v>76023</v>
      </c>
      <c r="D39" s="360">
        <v>58</v>
      </c>
      <c r="E39" s="381">
        <v>126</v>
      </c>
      <c r="F39" s="382">
        <f t="shared" si="0"/>
        <v>156983</v>
      </c>
      <c r="G39" s="361">
        <f t="shared" si="1"/>
        <v>0.13877023878137695</v>
      </c>
      <c r="H39" s="358">
        <v>82153</v>
      </c>
      <c r="I39" s="359">
        <v>78539</v>
      </c>
      <c r="J39" s="360">
        <v>157</v>
      </c>
      <c r="K39" s="381">
        <v>142</v>
      </c>
      <c r="L39" s="382">
        <f t="shared" si="2"/>
        <v>160991</v>
      </c>
      <c r="M39" s="383">
        <f t="shared" si="3"/>
        <v>-0.02489580162866245</v>
      </c>
      <c r="N39" s="358">
        <v>346593</v>
      </c>
      <c r="O39" s="359">
        <v>322398</v>
      </c>
      <c r="P39" s="360">
        <v>3436</v>
      </c>
      <c r="Q39" s="381">
        <v>3113</v>
      </c>
      <c r="R39" s="382">
        <f t="shared" si="4"/>
        <v>675540</v>
      </c>
      <c r="S39" s="361">
        <f t="shared" si="5"/>
        <v>0.14532001530771277</v>
      </c>
      <c r="T39" s="378">
        <v>346822</v>
      </c>
      <c r="U39" s="359">
        <v>316233</v>
      </c>
      <c r="V39" s="360">
        <v>4289</v>
      </c>
      <c r="W39" s="381">
        <v>4052</v>
      </c>
      <c r="X39" s="382">
        <f t="shared" si="6"/>
        <v>671396</v>
      </c>
      <c r="Y39" s="363">
        <f t="shared" si="7"/>
        <v>0.006172214311672919</v>
      </c>
    </row>
    <row r="40" spans="1:25" s="37" customFormat="1" ht="19.5" customHeight="1">
      <c r="A40" s="364" t="s">
        <v>440</v>
      </c>
      <c r="B40" s="365">
        <v>47966</v>
      </c>
      <c r="C40" s="366">
        <v>47688</v>
      </c>
      <c r="D40" s="367">
        <v>631</v>
      </c>
      <c r="E40" s="384">
        <v>578</v>
      </c>
      <c r="F40" s="385">
        <f t="shared" si="0"/>
        <v>96863</v>
      </c>
      <c r="G40" s="368">
        <f t="shared" si="1"/>
        <v>0.08562520552595196</v>
      </c>
      <c r="H40" s="365">
        <v>47095</v>
      </c>
      <c r="I40" s="366">
        <v>44935</v>
      </c>
      <c r="J40" s="367">
        <v>32</v>
      </c>
      <c r="K40" s="384">
        <v>5</v>
      </c>
      <c r="L40" s="385">
        <f t="shared" si="2"/>
        <v>92067</v>
      </c>
      <c r="M40" s="386">
        <f t="shared" si="3"/>
        <v>0.05209249785482317</v>
      </c>
      <c r="N40" s="365">
        <v>182371</v>
      </c>
      <c r="O40" s="366">
        <v>184629</v>
      </c>
      <c r="P40" s="367">
        <v>3095</v>
      </c>
      <c r="Q40" s="384">
        <v>3004</v>
      </c>
      <c r="R40" s="385">
        <f t="shared" si="4"/>
        <v>373099</v>
      </c>
      <c r="S40" s="368">
        <f t="shared" si="5"/>
        <v>0.08025986972095261</v>
      </c>
      <c r="T40" s="379">
        <v>182152</v>
      </c>
      <c r="U40" s="366">
        <v>179164</v>
      </c>
      <c r="V40" s="367">
        <v>1826</v>
      </c>
      <c r="W40" s="384">
        <v>1679</v>
      </c>
      <c r="X40" s="385">
        <f t="shared" si="6"/>
        <v>364821</v>
      </c>
      <c r="Y40" s="370">
        <f t="shared" si="7"/>
        <v>0.022690579763774643</v>
      </c>
    </row>
    <row r="41" spans="1:25" s="37" customFormat="1" ht="19.5" customHeight="1">
      <c r="A41" s="364" t="s">
        <v>441</v>
      </c>
      <c r="B41" s="365">
        <v>9726</v>
      </c>
      <c r="C41" s="366">
        <v>9787</v>
      </c>
      <c r="D41" s="367">
        <v>1</v>
      </c>
      <c r="E41" s="384">
        <v>0</v>
      </c>
      <c r="F41" s="385">
        <f t="shared" si="0"/>
        <v>19514</v>
      </c>
      <c r="G41" s="368">
        <f t="shared" si="1"/>
        <v>0.01725003624328615</v>
      </c>
      <c r="H41" s="365">
        <v>8693</v>
      </c>
      <c r="I41" s="366">
        <v>8786</v>
      </c>
      <c r="J41" s="367">
        <v>36</v>
      </c>
      <c r="K41" s="384">
        <v>0</v>
      </c>
      <c r="L41" s="385">
        <f t="shared" si="2"/>
        <v>17515</v>
      </c>
      <c r="M41" s="386">
        <f t="shared" si="3"/>
        <v>0.11413074507564946</v>
      </c>
      <c r="N41" s="365">
        <v>33244</v>
      </c>
      <c r="O41" s="366">
        <v>37812</v>
      </c>
      <c r="P41" s="367">
        <v>16</v>
      </c>
      <c r="Q41" s="384">
        <v>80</v>
      </c>
      <c r="R41" s="385">
        <f t="shared" si="4"/>
        <v>71152</v>
      </c>
      <c r="S41" s="368">
        <f t="shared" si="5"/>
        <v>0.015305991842340024</v>
      </c>
      <c r="T41" s="379">
        <v>30844</v>
      </c>
      <c r="U41" s="366">
        <v>33368</v>
      </c>
      <c r="V41" s="367">
        <v>180</v>
      </c>
      <c r="W41" s="384">
        <v>133</v>
      </c>
      <c r="X41" s="385">
        <f t="shared" si="6"/>
        <v>64525</v>
      </c>
      <c r="Y41" s="370">
        <f t="shared" si="7"/>
        <v>0.1027043781480046</v>
      </c>
    </row>
    <row r="42" spans="1:25" s="37" customFormat="1" ht="19.5" customHeight="1">
      <c r="A42" s="364" t="s">
        <v>442</v>
      </c>
      <c r="B42" s="365">
        <v>8920</v>
      </c>
      <c r="C42" s="366">
        <v>9276</v>
      </c>
      <c r="D42" s="367">
        <v>0</v>
      </c>
      <c r="E42" s="384">
        <v>0</v>
      </c>
      <c r="F42" s="385">
        <f>SUM(B42:E42)</f>
        <v>18196</v>
      </c>
      <c r="G42" s="368">
        <f>F42/$F$9</f>
        <v>0.01608494719088013</v>
      </c>
      <c r="H42" s="365">
        <v>9413</v>
      </c>
      <c r="I42" s="366">
        <v>9717</v>
      </c>
      <c r="J42" s="367"/>
      <c r="K42" s="384">
        <v>83</v>
      </c>
      <c r="L42" s="385">
        <f>SUM(H42:K42)</f>
        <v>19213</v>
      </c>
      <c r="M42" s="386">
        <f>IF(ISERROR(F42/L42-1),"         /0",(F42/L42-1))</f>
        <v>-0.052932910008848144</v>
      </c>
      <c r="N42" s="365">
        <v>35749</v>
      </c>
      <c r="O42" s="366">
        <v>35041</v>
      </c>
      <c r="P42" s="367">
        <v>12</v>
      </c>
      <c r="Q42" s="384">
        <v>69</v>
      </c>
      <c r="R42" s="385">
        <f>SUM(N42:Q42)</f>
        <v>70871</v>
      </c>
      <c r="S42" s="368">
        <f>R42/$R$9</f>
        <v>0.015245544016450414</v>
      </c>
      <c r="T42" s="379">
        <v>37908</v>
      </c>
      <c r="U42" s="366">
        <v>35888</v>
      </c>
      <c r="V42" s="367">
        <v>148</v>
      </c>
      <c r="W42" s="384">
        <v>231</v>
      </c>
      <c r="X42" s="385">
        <f>SUM(T42:W42)</f>
        <v>74175</v>
      </c>
      <c r="Y42" s="370">
        <f>IF(ISERROR(R42/X42-1),"         /0",IF(R42/X42&gt;5,"  *  ",(R42/X42-1)))</f>
        <v>-0.0445433097404786</v>
      </c>
    </row>
    <row r="43" spans="1:25" s="37" customFormat="1" ht="19.5" customHeight="1">
      <c r="A43" s="364" t="s">
        <v>443</v>
      </c>
      <c r="B43" s="365">
        <v>9454</v>
      </c>
      <c r="C43" s="366">
        <v>5610</v>
      </c>
      <c r="D43" s="367">
        <v>17</v>
      </c>
      <c r="E43" s="384">
        <v>8</v>
      </c>
      <c r="F43" s="385">
        <f>SUM(B43:E43)</f>
        <v>15089</v>
      </c>
      <c r="G43" s="368">
        <f>F43/$F$9</f>
        <v>0.013338413286611906</v>
      </c>
      <c r="H43" s="365">
        <v>5140</v>
      </c>
      <c r="I43" s="366">
        <v>3544</v>
      </c>
      <c r="J43" s="367"/>
      <c r="K43" s="384">
        <v>0</v>
      </c>
      <c r="L43" s="385">
        <f>SUM(H43:K43)</f>
        <v>8684</v>
      </c>
      <c r="M43" s="386">
        <f>IF(ISERROR(F43/L43-1),"         /0",(F43/L43-1))</f>
        <v>0.737563334868724</v>
      </c>
      <c r="N43" s="365">
        <v>26980</v>
      </c>
      <c r="O43" s="366">
        <v>18996</v>
      </c>
      <c r="P43" s="367">
        <v>62</v>
      </c>
      <c r="Q43" s="384">
        <v>86</v>
      </c>
      <c r="R43" s="385">
        <f>SUM(N43:Q43)</f>
        <v>46124</v>
      </c>
      <c r="S43" s="368">
        <f>R43/$R$9</f>
        <v>0.009922048118620576</v>
      </c>
      <c r="T43" s="379">
        <v>19376</v>
      </c>
      <c r="U43" s="366">
        <v>12811</v>
      </c>
      <c r="V43" s="367">
        <v>1</v>
      </c>
      <c r="W43" s="384">
        <v>53</v>
      </c>
      <c r="X43" s="385">
        <f>SUM(T43:W43)</f>
        <v>32241</v>
      </c>
      <c r="Y43" s="370">
        <f>IF(ISERROR(R43/X43-1),"         /0",IF(R43/X43&gt;5,"  *  ",(R43/X43-1)))</f>
        <v>0.43060078781675504</v>
      </c>
    </row>
    <row r="44" spans="1:25" s="37" customFormat="1" ht="19.5" customHeight="1">
      <c r="A44" s="364" t="s">
        <v>444</v>
      </c>
      <c r="B44" s="365">
        <v>3174</v>
      </c>
      <c r="C44" s="366">
        <v>3043</v>
      </c>
      <c r="D44" s="367">
        <v>1</v>
      </c>
      <c r="E44" s="384">
        <v>0</v>
      </c>
      <c r="F44" s="385">
        <f>SUM(B44:E44)</f>
        <v>6218</v>
      </c>
      <c r="G44" s="368">
        <f>F44/$F$9</f>
        <v>0.005496603738892759</v>
      </c>
      <c r="H44" s="365">
        <v>3307</v>
      </c>
      <c r="I44" s="366">
        <v>3314</v>
      </c>
      <c r="J44" s="367">
        <v>3</v>
      </c>
      <c r="K44" s="384">
        <v>51</v>
      </c>
      <c r="L44" s="385">
        <f>SUM(H44:K44)</f>
        <v>6675</v>
      </c>
      <c r="M44" s="386">
        <f>IF(ISERROR(F44/L44-1),"         /0",(F44/L44-1))</f>
        <v>-0.0684644194756554</v>
      </c>
      <c r="N44" s="365">
        <v>12878</v>
      </c>
      <c r="O44" s="366">
        <v>11377</v>
      </c>
      <c r="P44" s="367">
        <v>19</v>
      </c>
      <c r="Q44" s="384">
        <v>7</v>
      </c>
      <c r="R44" s="385">
        <f>SUM(N44:Q44)</f>
        <v>24281</v>
      </c>
      <c r="S44" s="368">
        <f>R44/$R$9</f>
        <v>0.0052232514605894155</v>
      </c>
      <c r="T44" s="379">
        <v>12863</v>
      </c>
      <c r="U44" s="366">
        <v>12325</v>
      </c>
      <c r="V44" s="367">
        <v>6</v>
      </c>
      <c r="W44" s="384">
        <v>145</v>
      </c>
      <c r="X44" s="385">
        <f>SUM(T44:W44)</f>
        <v>25339</v>
      </c>
      <c r="Y44" s="370">
        <f>IF(ISERROR(R44/X44-1),"         /0",IF(R44/X44&gt;5,"  *  ",(R44/X44-1)))</f>
        <v>-0.04175381822487079</v>
      </c>
    </row>
    <row r="45" spans="1:25" s="37" customFormat="1" ht="19.5" customHeight="1">
      <c r="A45" s="364" t="s">
        <v>445</v>
      </c>
      <c r="B45" s="365">
        <v>575</v>
      </c>
      <c r="C45" s="366">
        <v>524</v>
      </c>
      <c r="D45" s="367">
        <v>0</v>
      </c>
      <c r="E45" s="384">
        <v>0</v>
      </c>
      <c r="F45" s="385">
        <f t="shared" si="0"/>
        <v>1099</v>
      </c>
      <c r="G45" s="368">
        <f t="shared" si="1"/>
        <v>0.0009714968653977391</v>
      </c>
      <c r="H45" s="365">
        <v>1139</v>
      </c>
      <c r="I45" s="366">
        <v>963</v>
      </c>
      <c r="J45" s="367"/>
      <c r="K45" s="384">
        <v>6</v>
      </c>
      <c r="L45" s="385">
        <f t="shared" si="2"/>
        <v>2108</v>
      </c>
      <c r="M45" s="386">
        <f t="shared" si="3"/>
        <v>-0.4786527514231499</v>
      </c>
      <c r="N45" s="365">
        <v>4631</v>
      </c>
      <c r="O45" s="366">
        <v>2772</v>
      </c>
      <c r="P45" s="367">
        <v>0</v>
      </c>
      <c r="Q45" s="384"/>
      <c r="R45" s="385">
        <f t="shared" si="4"/>
        <v>7403</v>
      </c>
      <c r="S45" s="368">
        <f t="shared" si="5"/>
        <v>0.0015925098044867775</v>
      </c>
      <c r="T45" s="379">
        <v>4565</v>
      </c>
      <c r="U45" s="366">
        <v>3716</v>
      </c>
      <c r="V45" s="367">
        <v>5</v>
      </c>
      <c r="W45" s="384">
        <v>14</v>
      </c>
      <c r="X45" s="385">
        <f t="shared" si="6"/>
        <v>8300</v>
      </c>
      <c r="Y45" s="370">
        <f t="shared" si="7"/>
        <v>-0.10807228915662648</v>
      </c>
    </row>
    <row r="46" spans="1:25" s="37" customFormat="1" ht="19.5" customHeight="1">
      <c r="A46" s="364" t="s">
        <v>446</v>
      </c>
      <c r="B46" s="365">
        <v>169</v>
      </c>
      <c r="C46" s="366">
        <v>167</v>
      </c>
      <c r="D46" s="367">
        <v>0</v>
      </c>
      <c r="E46" s="384">
        <v>0</v>
      </c>
      <c r="F46" s="385">
        <f t="shared" si="0"/>
        <v>336</v>
      </c>
      <c r="G46" s="368">
        <f t="shared" si="1"/>
        <v>0.000297018149930519</v>
      </c>
      <c r="H46" s="365">
        <v>346</v>
      </c>
      <c r="I46" s="366">
        <v>390</v>
      </c>
      <c r="J46" s="367"/>
      <c r="K46" s="384">
        <v>1</v>
      </c>
      <c r="L46" s="385">
        <f t="shared" si="2"/>
        <v>737</v>
      </c>
      <c r="M46" s="386">
        <f t="shared" si="3"/>
        <v>-0.5440976933514248</v>
      </c>
      <c r="N46" s="365">
        <v>1367</v>
      </c>
      <c r="O46" s="366">
        <v>1237</v>
      </c>
      <c r="P46" s="367"/>
      <c r="Q46" s="384"/>
      <c r="R46" s="385">
        <f t="shared" si="4"/>
        <v>2604</v>
      </c>
      <c r="S46" s="368">
        <f t="shared" si="5"/>
        <v>0.0005601641943649289</v>
      </c>
      <c r="T46" s="379">
        <v>2013</v>
      </c>
      <c r="U46" s="366">
        <v>1866</v>
      </c>
      <c r="V46" s="367"/>
      <c r="W46" s="384">
        <v>1</v>
      </c>
      <c r="X46" s="385">
        <f t="shared" si="6"/>
        <v>3880</v>
      </c>
      <c r="Y46" s="370">
        <f t="shared" si="7"/>
        <v>-0.32886597938144335</v>
      </c>
    </row>
    <row r="47" spans="1:25" s="37" customFormat="1" ht="19.5" customHeight="1" thickBot="1">
      <c r="A47" s="371" t="s">
        <v>48</v>
      </c>
      <c r="B47" s="372">
        <v>115</v>
      </c>
      <c r="C47" s="373">
        <v>152</v>
      </c>
      <c r="D47" s="374">
        <v>0</v>
      </c>
      <c r="E47" s="387">
        <v>0</v>
      </c>
      <c r="F47" s="388">
        <f>SUM(B47:E47)</f>
        <v>267</v>
      </c>
      <c r="G47" s="375">
        <f>F47/$F$9</f>
        <v>0.00023602335128407312</v>
      </c>
      <c r="H47" s="372">
        <v>146</v>
      </c>
      <c r="I47" s="373">
        <v>339</v>
      </c>
      <c r="J47" s="374">
        <v>6</v>
      </c>
      <c r="K47" s="387">
        <v>4</v>
      </c>
      <c r="L47" s="388">
        <f>SUM(H47:K47)</f>
        <v>495</v>
      </c>
      <c r="M47" s="389">
        <f>IF(ISERROR(F47/L47-1),"         /0",(F47/L47-1))</f>
        <v>-0.4606060606060606</v>
      </c>
      <c r="N47" s="372">
        <v>583</v>
      </c>
      <c r="O47" s="373">
        <v>740</v>
      </c>
      <c r="P47" s="374">
        <v>2</v>
      </c>
      <c r="Q47" s="387">
        <v>0</v>
      </c>
      <c r="R47" s="388">
        <f>SUM(N47:Q47)</f>
        <v>1325</v>
      </c>
      <c r="S47" s="375">
        <f>R47/$R$9</f>
        <v>0.0002850297839990518</v>
      </c>
      <c r="T47" s="388">
        <v>548</v>
      </c>
      <c r="U47" s="373">
        <v>1301</v>
      </c>
      <c r="V47" s="374">
        <v>10</v>
      </c>
      <c r="W47" s="387">
        <v>4</v>
      </c>
      <c r="X47" s="388">
        <f>SUM(T47:W47)</f>
        <v>1863</v>
      </c>
      <c r="Y47" s="377">
        <f>IF(ISERROR(R47/X47-1),"         /0",IF(R47/X47&gt;5,"  *  ",(R47/X47-1)))</f>
        <v>-0.2887815351583467</v>
      </c>
    </row>
    <row r="48" spans="1:25" s="59" customFormat="1" ht="19.5" customHeight="1">
      <c r="A48" s="68" t="s">
        <v>49</v>
      </c>
      <c r="B48" s="65">
        <f>SUM(B49:B51)</f>
        <v>15989</v>
      </c>
      <c r="C48" s="64">
        <f>SUM(C49:C51)</f>
        <v>15943</v>
      </c>
      <c r="D48" s="63">
        <f>SUM(D49:D51)</f>
        <v>82</v>
      </c>
      <c r="E48" s="62">
        <f>SUM(E49:E51)</f>
        <v>65</v>
      </c>
      <c r="F48" s="61">
        <f t="shared" si="0"/>
        <v>32079</v>
      </c>
      <c r="G48" s="66">
        <f t="shared" si="1"/>
        <v>0.02835727747506285</v>
      </c>
      <c r="H48" s="65">
        <f>SUM(H49:H51)</f>
        <v>12326</v>
      </c>
      <c r="I48" s="64">
        <f>SUM(I49:I51)</f>
        <v>12671</v>
      </c>
      <c r="J48" s="63">
        <f>SUM(J49:J51)</f>
        <v>217</v>
      </c>
      <c r="K48" s="62">
        <f>SUM(K49:K51)</f>
        <v>217</v>
      </c>
      <c r="L48" s="61">
        <f t="shared" si="2"/>
        <v>25431</v>
      </c>
      <c r="M48" s="67">
        <f t="shared" si="3"/>
        <v>0.2614132358145571</v>
      </c>
      <c r="N48" s="65">
        <f>SUM(N49:N51)</f>
        <v>60168</v>
      </c>
      <c r="O48" s="64">
        <f>SUM(O49:O51)</f>
        <v>62162</v>
      </c>
      <c r="P48" s="63">
        <f>SUM(P49:P51)</f>
        <v>740</v>
      </c>
      <c r="Q48" s="62">
        <f>SUM(Q49:Q51)</f>
        <v>819</v>
      </c>
      <c r="R48" s="61">
        <f t="shared" si="4"/>
        <v>123889</v>
      </c>
      <c r="S48" s="66">
        <f t="shared" si="5"/>
        <v>0.02665060747913851</v>
      </c>
      <c r="T48" s="65">
        <f>SUM(T49:T51)</f>
        <v>48435</v>
      </c>
      <c r="U48" s="64">
        <f>SUM(U49:U51)</f>
        <v>51677</v>
      </c>
      <c r="V48" s="63">
        <f>SUM(V49:V51)</f>
        <v>2652</v>
      </c>
      <c r="W48" s="62">
        <f>SUM(W49:W51)</f>
        <v>3083</v>
      </c>
      <c r="X48" s="61">
        <f t="shared" si="6"/>
        <v>105847</v>
      </c>
      <c r="Y48" s="60">
        <f t="shared" si="7"/>
        <v>0.17045357922284055</v>
      </c>
    </row>
    <row r="49" spans="1:25" ht="19.5" customHeight="1">
      <c r="A49" s="399" t="s">
        <v>447</v>
      </c>
      <c r="B49" s="400">
        <v>12072</v>
      </c>
      <c r="C49" s="401">
        <v>12065</v>
      </c>
      <c r="D49" s="402">
        <v>82</v>
      </c>
      <c r="E49" s="403">
        <v>65</v>
      </c>
      <c r="F49" s="404">
        <f t="shared" si="0"/>
        <v>24284</v>
      </c>
      <c r="G49" s="405">
        <f t="shared" si="1"/>
        <v>0.021466633193192627</v>
      </c>
      <c r="H49" s="400">
        <v>8629</v>
      </c>
      <c r="I49" s="401">
        <v>8901</v>
      </c>
      <c r="J49" s="402">
        <v>217</v>
      </c>
      <c r="K49" s="403">
        <v>217</v>
      </c>
      <c r="L49" s="404">
        <f t="shared" si="2"/>
        <v>17964</v>
      </c>
      <c r="M49" s="406">
        <f t="shared" si="3"/>
        <v>0.3518147405922958</v>
      </c>
      <c r="N49" s="400">
        <v>45683</v>
      </c>
      <c r="O49" s="401">
        <v>46416</v>
      </c>
      <c r="P49" s="402">
        <v>739</v>
      </c>
      <c r="Q49" s="403">
        <v>819</v>
      </c>
      <c r="R49" s="404">
        <f t="shared" si="4"/>
        <v>93657</v>
      </c>
      <c r="S49" s="405">
        <f t="shared" si="5"/>
        <v>0.020147195833961653</v>
      </c>
      <c r="T49" s="407">
        <v>33733</v>
      </c>
      <c r="U49" s="401">
        <v>35065</v>
      </c>
      <c r="V49" s="402">
        <v>2573</v>
      </c>
      <c r="W49" s="403">
        <v>2906</v>
      </c>
      <c r="X49" s="404">
        <f t="shared" si="6"/>
        <v>74277</v>
      </c>
      <c r="Y49" s="408">
        <f t="shared" si="7"/>
        <v>0.26091522274728374</v>
      </c>
    </row>
    <row r="50" spans="1:25" ht="19.5" customHeight="1">
      <c r="A50" s="390" t="s">
        <v>448</v>
      </c>
      <c r="B50" s="391">
        <v>3805</v>
      </c>
      <c r="C50" s="392">
        <v>3813</v>
      </c>
      <c r="D50" s="393">
        <v>0</v>
      </c>
      <c r="E50" s="394">
        <v>0</v>
      </c>
      <c r="F50" s="395">
        <f>SUM(B50:E50)</f>
        <v>7618</v>
      </c>
      <c r="G50" s="396">
        <f>F50/$F$9</f>
        <v>0.006734179363603254</v>
      </c>
      <c r="H50" s="391">
        <v>3564</v>
      </c>
      <c r="I50" s="392">
        <v>3699</v>
      </c>
      <c r="J50" s="393">
        <v>0</v>
      </c>
      <c r="K50" s="394">
        <v>0</v>
      </c>
      <c r="L50" s="395">
        <f>SUM(H50:K50)</f>
        <v>7263</v>
      </c>
      <c r="M50" s="397">
        <f>IF(ISERROR(F50/L50-1),"         /0",(F50/L50-1))</f>
        <v>0.04887787415668465</v>
      </c>
      <c r="N50" s="391">
        <v>13999</v>
      </c>
      <c r="O50" s="392">
        <v>15407</v>
      </c>
      <c r="P50" s="393">
        <v>0</v>
      </c>
      <c r="Q50" s="394">
        <v>0</v>
      </c>
      <c r="R50" s="395">
        <f>SUM(N50:Q50)</f>
        <v>29406</v>
      </c>
      <c r="S50" s="396">
        <f>R50/$R$9</f>
        <v>0.006325725153415937</v>
      </c>
      <c r="T50" s="409">
        <v>14195</v>
      </c>
      <c r="U50" s="392">
        <v>16388</v>
      </c>
      <c r="V50" s="393">
        <v>75</v>
      </c>
      <c r="W50" s="394">
        <v>172</v>
      </c>
      <c r="X50" s="395">
        <f>SUM(T50:W50)</f>
        <v>30830</v>
      </c>
      <c r="Y50" s="398">
        <f>IF(ISERROR(R50/X50-1),"         /0",IF(R50/X50&gt;5,"  *  ",(R50/X50-1)))</f>
        <v>-0.04618877716509895</v>
      </c>
    </row>
    <row r="51" spans="1:25" ht="19.5" customHeight="1" thickBot="1">
      <c r="A51" s="364" t="s">
        <v>48</v>
      </c>
      <c r="B51" s="365">
        <v>112</v>
      </c>
      <c r="C51" s="366">
        <v>65</v>
      </c>
      <c r="D51" s="367">
        <v>0</v>
      </c>
      <c r="E51" s="384">
        <v>0</v>
      </c>
      <c r="F51" s="385">
        <f t="shared" si="0"/>
        <v>177</v>
      </c>
      <c r="G51" s="368">
        <f t="shared" si="1"/>
        <v>0.00015646491826696983</v>
      </c>
      <c r="H51" s="365">
        <v>133</v>
      </c>
      <c r="I51" s="366">
        <v>71</v>
      </c>
      <c r="J51" s="367"/>
      <c r="K51" s="384"/>
      <c r="L51" s="385">
        <f t="shared" si="2"/>
        <v>204</v>
      </c>
      <c r="M51" s="386">
        <f t="shared" si="3"/>
        <v>-0.13235294117647056</v>
      </c>
      <c r="N51" s="365">
        <v>486</v>
      </c>
      <c r="O51" s="366">
        <v>339</v>
      </c>
      <c r="P51" s="367">
        <v>1</v>
      </c>
      <c r="Q51" s="384">
        <v>0</v>
      </c>
      <c r="R51" s="385">
        <f t="shared" si="4"/>
        <v>826</v>
      </c>
      <c r="S51" s="368">
        <f t="shared" si="5"/>
        <v>0.00017768649176091832</v>
      </c>
      <c r="T51" s="379">
        <v>507</v>
      </c>
      <c r="U51" s="366">
        <v>224</v>
      </c>
      <c r="V51" s="367">
        <v>4</v>
      </c>
      <c r="W51" s="384">
        <v>5</v>
      </c>
      <c r="X51" s="385">
        <f t="shared" si="6"/>
        <v>740</v>
      </c>
      <c r="Y51" s="370">
        <f t="shared" si="7"/>
        <v>0.11621621621621614</v>
      </c>
    </row>
    <row r="52" spans="1:25" s="37" customFormat="1" ht="19.5" customHeight="1" thickBot="1">
      <c r="A52" s="58" t="s">
        <v>48</v>
      </c>
      <c r="B52" s="55">
        <v>3240</v>
      </c>
      <c r="C52" s="54">
        <v>3289</v>
      </c>
      <c r="D52" s="53">
        <v>0</v>
      </c>
      <c r="E52" s="52">
        <v>0</v>
      </c>
      <c r="F52" s="51">
        <f t="shared" si="0"/>
        <v>6529</v>
      </c>
      <c r="G52" s="56">
        <f t="shared" si="1"/>
        <v>0.005771522324096305</v>
      </c>
      <c r="H52" s="55">
        <v>3117</v>
      </c>
      <c r="I52" s="54">
        <v>3150</v>
      </c>
      <c r="J52" s="53">
        <v>8</v>
      </c>
      <c r="K52" s="52">
        <v>0</v>
      </c>
      <c r="L52" s="51">
        <f t="shared" si="2"/>
        <v>6275</v>
      </c>
      <c r="M52" s="57">
        <f t="shared" si="3"/>
        <v>0.04047808764940242</v>
      </c>
      <c r="N52" s="55">
        <v>12935</v>
      </c>
      <c r="O52" s="54">
        <v>11515</v>
      </c>
      <c r="P52" s="53">
        <v>0</v>
      </c>
      <c r="Q52" s="52">
        <v>0</v>
      </c>
      <c r="R52" s="51">
        <f t="shared" si="4"/>
        <v>24450</v>
      </c>
      <c r="S52" s="56">
        <f t="shared" si="5"/>
        <v>0.0052596062028504266</v>
      </c>
      <c r="T52" s="55">
        <v>10548</v>
      </c>
      <c r="U52" s="54">
        <v>10667</v>
      </c>
      <c r="V52" s="53">
        <v>22</v>
      </c>
      <c r="W52" s="52">
        <v>14</v>
      </c>
      <c r="X52" s="51">
        <f t="shared" si="6"/>
        <v>21251</v>
      </c>
      <c r="Y52" s="50">
        <f t="shared" si="7"/>
        <v>0.15053409251329342</v>
      </c>
    </row>
    <row r="53" ht="3" customHeight="1" thickTop="1">
      <c r="A53" s="13"/>
    </row>
    <row r="54" ht="14.25">
      <c r="A54" s="1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3:Y65536 M53:M65536 Y3 M3">
    <cfRule type="cellIs" priority="3" dxfId="99" operator="lessThan" stopIfTrue="1">
      <formula>0</formula>
    </cfRule>
  </conditionalFormatting>
  <conditionalFormatting sqref="M9:M52 Y9:Y52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22">
      <selection activeCell="K48" sqref="K48"/>
    </sheetView>
  </sheetViews>
  <sheetFormatPr defaultColWidth="8.00390625" defaultRowHeight="15"/>
  <cols>
    <col min="1" max="1" width="27.8515625" style="23" customWidth="1"/>
    <col min="2" max="2" width="10.57421875" style="23" bestFit="1" customWidth="1"/>
    <col min="3" max="3" width="10.7109375" style="23" bestFit="1" customWidth="1"/>
    <col min="4" max="4" width="8.57421875" style="23" bestFit="1" customWidth="1"/>
    <col min="5" max="5" width="10.7109375" style="23" bestFit="1" customWidth="1"/>
    <col min="6" max="6" width="12.00390625" style="23" bestFit="1" customWidth="1"/>
    <col min="7" max="7" width="9.7109375" style="23" customWidth="1"/>
    <col min="8" max="8" width="10.57421875" style="23" bestFit="1" customWidth="1"/>
    <col min="9" max="9" width="10.7109375" style="23" bestFit="1" customWidth="1"/>
    <col min="10" max="10" width="8.57421875" style="23" customWidth="1"/>
    <col min="11" max="11" width="10.7109375" style="23" bestFit="1" customWidth="1"/>
    <col min="12" max="12" width="11.28125" style="23" customWidth="1"/>
    <col min="13" max="13" width="10.8515625" style="23" bestFit="1" customWidth="1"/>
    <col min="14" max="14" width="11.57421875" style="23" customWidth="1"/>
    <col min="15" max="15" width="11.28125" style="23" customWidth="1"/>
    <col min="16" max="16" width="9.00390625" style="23" customWidth="1"/>
    <col min="17" max="17" width="10.8515625" style="23" customWidth="1"/>
    <col min="18" max="18" width="12.7109375" style="23" bestFit="1" customWidth="1"/>
    <col min="19" max="19" width="9.8515625" style="23" bestFit="1" customWidth="1"/>
    <col min="20" max="21" width="11.140625" style="23" bestFit="1" customWidth="1"/>
    <col min="22" max="23" width="10.28125" style="23" customWidth="1"/>
    <col min="24" max="24" width="12.710937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49" customFormat="1" ht="15.75" customHeight="1" thickBot="1" thickTop="1">
      <c r="A5" s="709" t="s">
        <v>60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26" customFormat="1" ht="26.25" customHeight="1">
      <c r="A6" s="710"/>
      <c r="B6" s="680" t="s">
        <v>154</v>
      </c>
      <c r="C6" s="681"/>
      <c r="D6" s="681"/>
      <c r="E6" s="681"/>
      <c r="F6" s="681"/>
      <c r="G6" s="685" t="s">
        <v>31</v>
      </c>
      <c r="H6" s="680" t="s">
        <v>157</v>
      </c>
      <c r="I6" s="681"/>
      <c r="J6" s="681"/>
      <c r="K6" s="681"/>
      <c r="L6" s="681"/>
      <c r="M6" s="682" t="s">
        <v>30</v>
      </c>
      <c r="N6" s="680" t="s">
        <v>155</v>
      </c>
      <c r="O6" s="681"/>
      <c r="P6" s="681"/>
      <c r="Q6" s="681"/>
      <c r="R6" s="681"/>
      <c r="S6" s="685" t="s">
        <v>31</v>
      </c>
      <c r="T6" s="680" t="s">
        <v>156</v>
      </c>
      <c r="U6" s="681"/>
      <c r="V6" s="681"/>
      <c r="W6" s="681"/>
      <c r="X6" s="681"/>
      <c r="Y6" s="698" t="s">
        <v>30</v>
      </c>
    </row>
    <row r="7" spans="1:25" s="26" customFormat="1" ht="26.25" customHeight="1">
      <c r="A7" s="711"/>
      <c r="B7" s="703" t="s">
        <v>20</v>
      </c>
      <c r="C7" s="702"/>
      <c r="D7" s="701" t="s">
        <v>19</v>
      </c>
      <c r="E7" s="702"/>
      <c r="F7" s="693" t="s">
        <v>15</v>
      </c>
      <c r="G7" s="686"/>
      <c r="H7" s="703" t="s">
        <v>20</v>
      </c>
      <c r="I7" s="702"/>
      <c r="J7" s="701" t="s">
        <v>19</v>
      </c>
      <c r="K7" s="702"/>
      <c r="L7" s="693" t="s">
        <v>15</v>
      </c>
      <c r="M7" s="683"/>
      <c r="N7" s="703" t="s">
        <v>20</v>
      </c>
      <c r="O7" s="702"/>
      <c r="P7" s="701" t="s">
        <v>19</v>
      </c>
      <c r="Q7" s="702"/>
      <c r="R7" s="693" t="s">
        <v>15</v>
      </c>
      <c r="S7" s="686"/>
      <c r="T7" s="703" t="s">
        <v>20</v>
      </c>
      <c r="U7" s="702"/>
      <c r="V7" s="701" t="s">
        <v>19</v>
      </c>
      <c r="W7" s="702"/>
      <c r="X7" s="693" t="s">
        <v>15</v>
      </c>
      <c r="Y7" s="699"/>
    </row>
    <row r="8" spans="1:25" s="45" customFormat="1" ht="15" thickBot="1">
      <c r="A8" s="712"/>
      <c r="B8" s="48" t="s">
        <v>17</v>
      </c>
      <c r="C8" s="46" t="s">
        <v>16</v>
      </c>
      <c r="D8" s="47" t="s">
        <v>17</v>
      </c>
      <c r="E8" s="46" t="s">
        <v>16</v>
      </c>
      <c r="F8" s="694"/>
      <c r="G8" s="687"/>
      <c r="H8" s="48" t="s">
        <v>17</v>
      </c>
      <c r="I8" s="46" t="s">
        <v>16</v>
      </c>
      <c r="J8" s="47" t="s">
        <v>17</v>
      </c>
      <c r="K8" s="46" t="s">
        <v>16</v>
      </c>
      <c r="L8" s="694"/>
      <c r="M8" s="684"/>
      <c r="N8" s="48" t="s">
        <v>17</v>
      </c>
      <c r="O8" s="46" t="s">
        <v>16</v>
      </c>
      <c r="P8" s="47" t="s">
        <v>17</v>
      </c>
      <c r="Q8" s="46" t="s">
        <v>16</v>
      </c>
      <c r="R8" s="694"/>
      <c r="S8" s="687"/>
      <c r="T8" s="48" t="s">
        <v>17</v>
      </c>
      <c r="U8" s="46" t="s">
        <v>16</v>
      </c>
      <c r="V8" s="47" t="s">
        <v>17</v>
      </c>
      <c r="W8" s="46" t="s">
        <v>16</v>
      </c>
      <c r="X8" s="694"/>
      <c r="Y8" s="700"/>
    </row>
    <row r="9" spans="1:25" s="25" customFormat="1" ht="18" customHeight="1" thickBot="1" thickTop="1">
      <c r="A9" s="69" t="s">
        <v>22</v>
      </c>
      <c r="B9" s="103">
        <f>B10+B24+B39+B53+B65+B71</f>
        <v>577862</v>
      </c>
      <c r="C9" s="104">
        <f>C10+C24+C39+C53+C65+C71</f>
        <v>549360</v>
      </c>
      <c r="D9" s="105">
        <f>D10+D24+D39+D53+D65+D71</f>
        <v>2049</v>
      </c>
      <c r="E9" s="104">
        <f>E10+E24+E39+E53+E65+E71</f>
        <v>1973</v>
      </c>
      <c r="F9" s="105">
        <f aca="true" t="shared" si="0" ref="F9:F41">SUM(B9:E9)</f>
        <v>1131244</v>
      </c>
      <c r="G9" s="106">
        <f aca="true" t="shared" si="1" ref="G9:G41">F9/$F$9</f>
        <v>1</v>
      </c>
      <c r="H9" s="103">
        <f>H10+H24+H39+H53+H65+H71</f>
        <v>536373</v>
      </c>
      <c r="I9" s="104">
        <f>I10+I24+I39+I53+I65+I71</f>
        <v>516395</v>
      </c>
      <c r="J9" s="105">
        <f>J10+J24+J39+J53+J65+J71</f>
        <v>4038</v>
      </c>
      <c r="K9" s="104">
        <f>K10+K24+K39+K53+K65+K71</f>
        <v>5221</v>
      </c>
      <c r="L9" s="105">
        <f aca="true" t="shared" si="2" ref="L9:L41">SUM(H9:K9)</f>
        <v>1062027</v>
      </c>
      <c r="M9" s="107">
        <f aca="true" t="shared" si="3" ref="M9:M41">IF(ISERROR(F9/L9-1),"         /0",(F9/L9-1))</f>
        <v>0.06517442588559419</v>
      </c>
      <c r="N9" s="103">
        <f>N10+N24+N39+N53+N65+N71</f>
        <v>2341189</v>
      </c>
      <c r="O9" s="104">
        <f>O10+O24+O39+O53+O65+O71</f>
        <v>2272339</v>
      </c>
      <c r="P9" s="105">
        <f>P10+P24+P39+P53+P65+P71</f>
        <v>17833</v>
      </c>
      <c r="Q9" s="104">
        <f>Q10+Q24+Q39+Q53+Q65+Q71</f>
        <v>17276</v>
      </c>
      <c r="R9" s="105">
        <f aca="true" t="shared" si="4" ref="R9:R41">SUM(N9:Q9)</f>
        <v>4648637</v>
      </c>
      <c r="S9" s="106">
        <f aca="true" t="shared" si="5" ref="S9:S41">R9/$R$9</f>
        <v>1</v>
      </c>
      <c r="T9" s="103">
        <f>T10+T24+T39+T53+T65+T71</f>
        <v>2170496</v>
      </c>
      <c r="U9" s="104">
        <f>U10+U24+U39+U53+U65+U71</f>
        <v>2081700</v>
      </c>
      <c r="V9" s="105">
        <f>V10+V24+V39+V53+V65+V71</f>
        <v>26112</v>
      </c>
      <c r="W9" s="104">
        <f>W10+W24+W39+W53+W65+W71</f>
        <v>27373</v>
      </c>
      <c r="X9" s="105">
        <f aca="true" t="shared" si="6" ref="X9:X41">SUM(T9:W9)</f>
        <v>4305681</v>
      </c>
      <c r="Y9" s="107">
        <f>IF(ISERROR(R9/X9-1),"         /0",(R9/X9-1))</f>
        <v>0.07965197607532937</v>
      </c>
    </row>
    <row r="10" spans="1:25" s="59" customFormat="1" ht="19.5" customHeight="1">
      <c r="A10" s="68" t="s">
        <v>53</v>
      </c>
      <c r="B10" s="65">
        <f>SUM(B11:B23)</f>
        <v>172550</v>
      </c>
      <c r="C10" s="64">
        <f>SUM(C11:C23)</f>
        <v>158859</v>
      </c>
      <c r="D10" s="63">
        <f>SUM(D11:D23)</f>
        <v>250</v>
      </c>
      <c r="E10" s="64">
        <f>SUM(E11:E23)</f>
        <v>437</v>
      </c>
      <c r="F10" s="63">
        <f t="shared" si="0"/>
        <v>332096</v>
      </c>
      <c r="G10" s="66">
        <f t="shared" si="1"/>
        <v>0.2935670819027548</v>
      </c>
      <c r="H10" s="65">
        <f>SUM(H11:H23)</f>
        <v>145502</v>
      </c>
      <c r="I10" s="64">
        <f>SUM(I11:I23)</f>
        <v>139117</v>
      </c>
      <c r="J10" s="63">
        <f>SUM(J11:J23)</f>
        <v>440</v>
      </c>
      <c r="K10" s="64">
        <f>SUM(K11:K23)</f>
        <v>1268</v>
      </c>
      <c r="L10" s="63">
        <f t="shared" si="2"/>
        <v>286327</v>
      </c>
      <c r="M10" s="67">
        <f t="shared" si="3"/>
        <v>0.1598487044532999</v>
      </c>
      <c r="N10" s="65">
        <f>SUM(N11:N23)</f>
        <v>689300</v>
      </c>
      <c r="O10" s="64">
        <f>SUM(O11:O23)</f>
        <v>682636</v>
      </c>
      <c r="P10" s="63">
        <f>SUM(P11:P23)</f>
        <v>2940</v>
      </c>
      <c r="Q10" s="64">
        <f>SUM(Q11:Q23)</f>
        <v>2628</v>
      </c>
      <c r="R10" s="63">
        <f t="shared" si="4"/>
        <v>1377504</v>
      </c>
      <c r="S10" s="66">
        <f t="shared" si="5"/>
        <v>0.29632427741723005</v>
      </c>
      <c r="T10" s="65">
        <f>SUM(T11:T23)</f>
        <v>597164</v>
      </c>
      <c r="U10" s="64">
        <f>SUM(U11:U23)</f>
        <v>576327</v>
      </c>
      <c r="V10" s="63">
        <f>SUM(V11:V23)</f>
        <v>1854</v>
      </c>
      <c r="W10" s="64">
        <f>SUM(W11:W23)</f>
        <v>2680</v>
      </c>
      <c r="X10" s="63">
        <f t="shared" si="6"/>
        <v>1178025</v>
      </c>
      <c r="Y10" s="60">
        <f aca="true" t="shared" si="7" ref="Y10:Y41">IF(ISERROR(R10/X10-1),"         /0",IF(R10/X10&gt;5,"  *  ",(R10/X10-1)))</f>
        <v>0.1693334182211752</v>
      </c>
    </row>
    <row r="11" spans="1:25" ht="19.5" customHeight="1">
      <c r="A11" s="357" t="s">
        <v>158</v>
      </c>
      <c r="B11" s="358">
        <v>63879</v>
      </c>
      <c r="C11" s="359">
        <v>65738</v>
      </c>
      <c r="D11" s="360">
        <v>76</v>
      </c>
      <c r="E11" s="359">
        <v>421</v>
      </c>
      <c r="F11" s="360">
        <f t="shared" si="0"/>
        <v>130114</v>
      </c>
      <c r="G11" s="361">
        <f t="shared" si="1"/>
        <v>0.11501851059541532</v>
      </c>
      <c r="H11" s="358">
        <v>54646</v>
      </c>
      <c r="I11" s="359">
        <v>57350</v>
      </c>
      <c r="J11" s="360">
        <v>418</v>
      </c>
      <c r="K11" s="359">
        <v>1079</v>
      </c>
      <c r="L11" s="360">
        <f t="shared" si="2"/>
        <v>113493</v>
      </c>
      <c r="M11" s="362">
        <f t="shared" si="3"/>
        <v>0.14644956076586224</v>
      </c>
      <c r="N11" s="358">
        <v>251332</v>
      </c>
      <c r="O11" s="359">
        <v>274737</v>
      </c>
      <c r="P11" s="360">
        <v>1002</v>
      </c>
      <c r="Q11" s="359">
        <v>1018</v>
      </c>
      <c r="R11" s="360">
        <f t="shared" si="4"/>
        <v>528089</v>
      </c>
      <c r="S11" s="361">
        <f t="shared" si="5"/>
        <v>0.11360082536020773</v>
      </c>
      <c r="T11" s="358">
        <v>219431</v>
      </c>
      <c r="U11" s="359">
        <v>222832</v>
      </c>
      <c r="V11" s="360">
        <v>1626</v>
      </c>
      <c r="W11" s="359">
        <v>2085</v>
      </c>
      <c r="X11" s="360">
        <f t="shared" si="6"/>
        <v>445974</v>
      </c>
      <c r="Y11" s="363">
        <f t="shared" si="7"/>
        <v>0.18412508352504853</v>
      </c>
    </row>
    <row r="12" spans="1:25" ht="19.5" customHeight="1">
      <c r="A12" s="364" t="s">
        <v>177</v>
      </c>
      <c r="B12" s="365">
        <v>31114</v>
      </c>
      <c r="C12" s="366">
        <v>29053</v>
      </c>
      <c r="D12" s="367">
        <v>0</v>
      </c>
      <c r="E12" s="366">
        <v>0</v>
      </c>
      <c r="F12" s="367">
        <f t="shared" si="0"/>
        <v>60167</v>
      </c>
      <c r="G12" s="368">
        <f t="shared" si="1"/>
        <v>0.05318658043711171</v>
      </c>
      <c r="H12" s="365">
        <v>27180</v>
      </c>
      <c r="I12" s="366">
        <v>25929</v>
      </c>
      <c r="J12" s="367"/>
      <c r="K12" s="366"/>
      <c r="L12" s="367">
        <f t="shared" si="2"/>
        <v>53109</v>
      </c>
      <c r="M12" s="369">
        <f t="shared" si="3"/>
        <v>0.13289649588581964</v>
      </c>
      <c r="N12" s="365">
        <v>121218</v>
      </c>
      <c r="O12" s="366">
        <v>117783</v>
      </c>
      <c r="P12" s="367"/>
      <c r="Q12" s="366"/>
      <c r="R12" s="367">
        <f t="shared" si="4"/>
        <v>239001</v>
      </c>
      <c r="S12" s="368">
        <f t="shared" si="5"/>
        <v>0.05141313464570368</v>
      </c>
      <c r="T12" s="365">
        <v>108856</v>
      </c>
      <c r="U12" s="366">
        <v>107773</v>
      </c>
      <c r="V12" s="367"/>
      <c r="W12" s="366"/>
      <c r="X12" s="367">
        <f t="shared" si="6"/>
        <v>216629</v>
      </c>
      <c r="Y12" s="370">
        <f t="shared" si="7"/>
        <v>0.10327333828804086</v>
      </c>
    </row>
    <row r="13" spans="1:25" ht="19.5" customHeight="1">
      <c r="A13" s="364" t="s">
        <v>178</v>
      </c>
      <c r="B13" s="365">
        <v>24409</v>
      </c>
      <c r="C13" s="366">
        <v>20304</v>
      </c>
      <c r="D13" s="367">
        <v>0</v>
      </c>
      <c r="E13" s="366">
        <v>0</v>
      </c>
      <c r="F13" s="367">
        <f>SUM(B13:E13)</f>
        <v>44713</v>
      </c>
      <c r="G13" s="368">
        <f>F13/$F$9</f>
        <v>0.039525513505486</v>
      </c>
      <c r="H13" s="365">
        <v>12678</v>
      </c>
      <c r="I13" s="366">
        <v>11834</v>
      </c>
      <c r="J13" s="367"/>
      <c r="K13" s="366"/>
      <c r="L13" s="367">
        <f>SUM(H13:K13)</f>
        <v>24512</v>
      </c>
      <c r="M13" s="369">
        <f>IF(ISERROR(F13/L13-1),"         /0",(F13/L13-1))</f>
        <v>0.8241269582245432</v>
      </c>
      <c r="N13" s="365">
        <v>92033</v>
      </c>
      <c r="O13" s="366">
        <v>85007</v>
      </c>
      <c r="P13" s="367"/>
      <c r="Q13" s="366"/>
      <c r="R13" s="367">
        <f>SUM(N13:Q13)</f>
        <v>177040</v>
      </c>
      <c r="S13" s="368">
        <f>R13/$R$9</f>
        <v>0.038084281478635566</v>
      </c>
      <c r="T13" s="365">
        <v>52110</v>
      </c>
      <c r="U13" s="366">
        <v>48768</v>
      </c>
      <c r="V13" s="367"/>
      <c r="W13" s="366"/>
      <c r="X13" s="367">
        <f>SUM(T13:W13)</f>
        <v>100878</v>
      </c>
      <c r="Y13" s="370">
        <f>IF(ISERROR(R13/X13-1),"         /0",IF(R13/X13&gt;5,"  *  ",(R13/X13-1)))</f>
        <v>0.7549911774618847</v>
      </c>
    </row>
    <row r="14" spans="1:25" ht="19.5" customHeight="1">
      <c r="A14" s="364" t="s">
        <v>181</v>
      </c>
      <c r="B14" s="365">
        <v>16938</v>
      </c>
      <c r="C14" s="366">
        <v>14767</v>
      </c>
      <c r="D14" s="367">
        <v>0</v>
      </c>
      <c r="E14" s="366">
        <v>0</v>
      </c>
      <c r="F14" s="367">
        <f t="shared" si="0"/>
        <v>31705</v>
      </c>
      <c r="G14" s="368">
        <f t="shared" si="1"/>
        <v>0.02802666798674733</v>
      </c>
      <c r="H14" s="365">
        <v>16310</v>
      </c>
      <c r="I14" s="366">
        <v>15049</v>
      </c>
      <c r="J14" s="367"/>
      <c r="K14" s="366"/>
      <c r="L14" s="367">
        <f t="shared" si="2"/>
        <v>31359</v>
      </c>
      <c r="M14" s="369">
        <f t="shared" si="3"/>
        <v>0.01103351509933348</v>
      </c>
      <c r="N14" s="365">
        <v>70100</v>
      </c>
      <c r="O14" s="366">
        <v>65681</v>
      </c>
      <c r="P14" s="367"/>
      <c r="Q14" s="366"/>
      <c r="R14" s="367">
        <f t="shared" si="4"/>
        <v>135781</v>
      </c>
      <c r="S14" s="368">
        <f t="shared" si="5"/>
        <v>0.029208776680132262</v>
      </c>
      <c r="T14" s="365">
        <v>70178</v>
      </c>
      <c r="U14" s="366">
        <v>66642</v>
      </c>
      <c r="V14" s="367"/>
      <c r="W14" s="366"/>
      <c r="X14" s="367">
        <f t="shared" si="6"/>
        <v>136820</v>
      </c>
      <c r="Y14" s="370">
        <f t="shared" si="7"/>
        <v>-0.007593919017687467</v>
      </c>
    </row>
    <row r="15" spans="1:25" ht="19.5" customHeight="1">
      <c r="A15" s="364" t="s">
        <v>186</v>
      </c>
      <c r="B15" s="365">
        <v>10938</v>
      </c>
      <c r="C15" s="366">
        <v>9682</v>
      </c>
      <c r="D15" s="367">
        <v>0</v>
      </c>
      <c r="E15" s="366">
        <v>0</v>
      </c>
      <c r="F15" s="367">
        <f>SUM(B15:E15)</f>
        <v>20620</v>
      </c>
      <c r="G15" s="368">
        <f>F15/$F$9</f>
        <v>0.018227720986807444</v>
      </c>
      <c r="H15" s="365">
        <v>9762</v>
      </c>
      <c r="I15" s="366">
        <v>8790</v>
      </c>
      <c r="J15" s="367"/>
      <c r="K15" s="366"/>
      <c r="L15" s="367">
        <f>SUM(H15:K15)</f>
        <v>18552</v>
      </c>
      <c r="M15" s="369">
        <f>IF(ISERROR(F15/L15-1),"         /0",(F15/L15-1))</f>
        <v>0.11147046140577843</v>
      </c>
      <c r="N15" s="365">
        <v>39156</v>
      </c>
      <c r="O15" s="366">
        <v>40501</v>
      </c>
      <c r="P15" s="367"/>
      <c r="Q15" s="366"/>
      <c r="R15" s="367">
        <f>SUM(N15:Q15)</f>
        <v>79657</v>
      </c>
      <c r="S15" s="368">
        <f>R15/$R$9</f>
        <v>0.01713556038038677</v>
      </c>
      <c r="T15" s="365">
        <v>38085</v>
      </c>
      <c r="U15" s="366">
        <v>37847</v>
      </c>
      <c r="V15" s="367"/>
      <c r="W15" s="366"/>
      <c r="X15" s="367">
        <f>SUM(T15:W15)</f>
        <v>75932</v>
      </c>
      <c r="Y15" s="370">
        <f>IF(ISERROR(R15/X15-1),"         /0",IF(R15/X15&gt;5,"  *  ",(R15/X15-1)))</f>
        <v>0.049057051045672484</v>
      </c>
    </row>
    <row r="16" spans="1:25" ht="19.5" customHeight="1">
      <c r="A16" s="364" t="s">
        <v>193</v>
      </c>
      <c r="B16" s="365">
        <v>6048</v>
      </c>
      <c r="C16" s="366">
        <v>5062</v>
      </c>
      <c r="D16" s="367">
        <v>0</v>
      </c>
      <c r="E16" s="366">
        <v>0</v>
      </c>
      <c r="F16" s="367">
        <f>SUM(B16:E16)</f>
        <v>11110</v>
      </c>
      <c r="G16" s="368">
        <f>F16/$F$9</f>
        <v>0.009821046564666862</v>
      </c>
      <c r="H16" s="365">
        <v>7289</v>
      </c>
      <c r="I16" s="366">
        <v>5805</v>
      </c>
      <c r="J16" s="367"/>
      <c r="K16" s="366"/>
      <c r="L16" s="367">
        <f>SUM(H16:K16)</f>
        <v>13094</v>
      </c>
      <c r="M16" s="369">
        <f>IF(ISERROR(F16/L16-1),"         /0",(F16/L16-1))</f>
        <v>-0.15151978005193223</v>
      </c>
      <c r="N16" s="365">
        <v>28074</v>
      </c>
      <c r="O16" s="366">
        <v>25647</v>
      </c>
      <c r="P16" s="367"/>
      <c r="Q16" s="366"/>
      <c r="R16" s="367">
        <f>SUM(N16:Q16)</f>
        <v>53721</v>
      </c>
      <c r="S16" s="368">
        <f>R16/$R$9</f>
        <v>0.011556290585821177</v>
      </c>
      <c r="T16" s="365">
        <v>31101</v>
      </c>
      <c r="U16" s="366">
        <v>26491</v>
      </c>
      <c r="V16" s="367"/>
      <c r="W16" s="366"/>
      <c r="X16" s="367">
        <f>SUM(T16:W16)</f>
        <v>57592</v>
      </c>
      <c r="Y16" s="370">
        <f>IF(ISERROR(R16/X16-1),"         /0",IF(R16/X16&gt;5,"  *  ",(R16/X16-1)))</f>
        <v>-0.06721419641616888</v>
      </c>
    </row>
    <row r="17" spans="1:25" ht="19.5" customHeight="1">
      <c r="A17" s="364" t="s">
        <v>194</v>
      </c>
      <c r="B17" s="365">
        <v>6318</v>
      </c>
      <c r="C17" s="366">
        <v>4755</v>
      </c>
      <c r="D17" s="367">
        <v>0</v>
      </c>
      <c r="E17" s="366">
        <v>0</v>
      </c>
      <c r="F17" s="367">
        <f>SUM(B17:E17)</f>
        <v>11073</v>
      </c>
      <c r="G17" s="368">
        <f>F17/$F$9</f>
        <v>0.009788339208870941</v>
      </c>
      <c r="H17" s="365">
        <v>4363</v>
      </c>
      <c r="I17" s="366">
        <v>3453</v>
      </c>
      <c r="J17" s="367"/>
      <c r="K17" s="366"/>
      <c r="L17" s="367">
        <f>SUM(H17:K17)</f>
        <v>7816</v>
      </c>
      <c r="M17" s="369">
        <f>IF(ISERROR(F17/L17-1),"         /0",(F17/L17-1))</f>
        <v>0.41670931422722624</v>
      </c>
      <c r="N17" s="365">
        <v>25995</v>
      </c>
      <c r="O17" s="366">
        <v>22479</v>
      </c>
      <c r="P17" s="367"/>
      <c r="Q17" s="366"/>
      <c r="R17" s="367">
        <f>SUM(N17:Q17)</f>
        <v>48474</v>
      </c>
      <c r="S17" s="368">
        <f>R17/$R$9</f>
        <v>0.010427572641184933</v>
      </c>
      <c r="T17" s="365">
        <v>18872</v>
      </c>
      <c r="U17" s="366">
        <v>16057</v>
      </c>
      <c r="V17" s="367"/>
      <c r="W17" s="366"/>
      <c r="X17" s="367">
        <f>SUM(T17:W17)</f>
        <v>34929</v>
      </c>
      <c r="Y17" s="370">
        <f>IF(ISERROR(R17/X17-1),"         /0",IF(R17/X17&gt;5,"  *  ",(R17/X17-1)))</f>
        <v>0.387786652924504</v>
      </c>
    </row>
    <row r="18" spans="1:25" ht="19.5" customHeight="1">
      <c r="A18" s="364" t="s">
        <v>159</v>
      </c>
      <c r="B18" s="365">
        <v>4075</v>
      </c>
      <c r="C18" s="366">
        <v>2624</v>
      </c>
      <c r="D18" s="367">
        <v>0</v>
      </c>
      <c r="E18" s="366">
        <v>0</v>
      </c>
      <c r="F18" s="367">
        <f>SUM(B18:E18)</f>
        <v>6699</v>
      </c>
      <c r="G18" s="368">
        <f>F18/$F$9</f>
        <v>0.005921799364239722</v>
      </c>
      <c r="H18" s="365">
        <v>3837</v>
      </c>
      <c r="I18" s="366">
        <v>2709</v>
      </c>
      <c r="J18" s="367"/>
      <c r="K18" s="366"/>
      <c r="L18" s="367">
        <f>SUM(H18:K18)</f>
        <v>6546</v>
      </c>
      <c r="M18" s="369">
        <f>IF(ISERROR(F18/L18-1),"         /0",(F18/L18-1))</f>
        <v>0.02337305224564612</v>
      </c>
      <c r="N18" s="365">
        <v>17648</v>
      </c>
      <c r="O18" s="366">
        <v>14831</v>
      </c>
      <c r="P18" s="367"/>
      <c r="Q18" s="366"/>
      <c r="R18" s="367">
        <f>SUM(N18:Q18)</f>
        <v>32479</v>
      </c>
      <c r="S18" s="368">
        <f>R18/$R$9</f>
        <v>0.006986779135475624</v>
      </c>
      <c r="T18" s="365">
        <v>16690</v>
      </c>
      <c r="U18" s="366">
        <v>13897</v>
      </c>
      <c r="V18" s="367"/>
      <c r="W18" s="366"/>
      <c r="X18" s="367">
        <f>SUM(T18:W18)</f>
        <v>30587</v>
      </c>
      <c r="Y18" s="370">
        <f>IF(ISERROR(R18/X18-1),"         /0",IF(R18/X18&gt;5,"  *  ",(R18/X18-1)))</f>
        <v>0.0618563441985156</v>
      </c>
    </row>
    <row r="19" spans="1:25" ht="19.5" customHeight="1">
      <c r="A19" s="364" t="s">
        <v>160</v>
      </c>
      <c r="B19" s="365">
        <v>2150</v>
      </c>
      <c r="C19" s="366">
        <v>1797</v>
      </c>
      <c r="D19" s="367">
        <v>0</v>
      </c>
      <c r="E19" s="366">
        <v>0</v>
      </c>
      <c r="F19" s="367">
        <f t="shared" si="0"/>
        <v>3947</v>
      </c>
      <c r="G19" s="368">
        <f t="shared" si="1"/>
        <v>0.003489079279094519</v>
      </c>
      <c r="H19" s="365">
        <v>1613</v>
      </c>
      <c r="I19" s="366">
        <v>1343</v>
      </c>
      <c r="J19" s="367"/>
      <c r="K19" s="366"/>
      <c r="L19" s="367">
        <f t="shared" si="2"/>
        <v>2956</v>
      </c>
      <c r="M19" s="369">
        <f t="shared" si="3"/>
        <v>0.3352503382949932</v>
      </c>
      <c r="N19" s="365">
        <v>9237</v>
      </c>
      <c r="O19" s="366">
        <v>8097</v>
      </c>
      <c r="P19" s="367"/>
      <c r="Q19" s="366"/>
      <c r="R19" s="367">
        <f t="shared" si="4"/>
        <v>17334</v>
      </c>
      <c r="S19" s="368">
        <f t="shared" si="5"/>
        <v>0.0037288349251619344</v>
      </c>
      <c r="T19" s="365">
        <v>6971</v>
      </c>
      <c r="U19" s="366">
        <v>5783</v>
      </c>
      <c r="V19" s="367"/>
      <c r="W19" s="366"/>
      <c r="X19" s="367">
        <f t="shared" si="6"/>
        <v>12754</v>
      </c>
      <c r="Y19" s="370">
        <f t="shared" si="7"/>
        <v>0.3591030265014896</v>
      </c>
    </row>
    <row r="20" spans="1:25" ht="19.5" customHeight="1">
      <c r="A20" s="364" t="s">
        <v>196</v>
      </c>
      <c r="B20" s="365">
        <v>2022</v>
      </c>
      <c r="C20" s="366">
        <v>1906</v>
      </c>
      <c r="D20" s="367">
        <v>0</v>
      </c>
      <c r="E20" s="366">
        <v>0</v>
      </c>
      <c r="F20" s="367">
        <f>SUM(B20:E20)</f>
        <v>3928</v>
      </c>
      <c r="G20" s="368">
        <f>F20/$F$9</f>
        <v>0.0034722836099020196</v>
      </c>
      <c r="H20" s="365">
        <v>1527</v>
      </c>
      <c r="I20" s="366">
        <v>2072</v>
      </c>
      <c r="J20" s="367"/>
      <c r="K20" s="366"/>
      <c r="L20" s="367">
        <f>SUM(H20:K20)</f>
        <v>3599</v>
      </c>
      <c r="M20" s="369">
        <f>IF(ISERROR(F20/L20-1),"         /0",(F20/L20-1))</f>
        <v>0.09141428174492905</v>
      </c>
      <c r="N20" s="365">
        <v>8854</v>
      </c>
      <c r="O20" s="366">
        <v>8072</v>
      </c>
      <c r="P20" s="367"/>
      <c r="Q20" s="366"/>
      <c r="R20" s="367">
        <f>SUM(N20:Q20)</f>
        <v>16926</v>
      </c>
      <c r="S20" s="368">
        <f>R20/$R$9</f>
        <v>0.0036410672633720377</v>
      </c>
      <c r="T20" s="365">
        <v>10431</v>
      </c>
      <c r="U20" s="366">
        <v>10120</v>
      </c>
      <c r="V20" s="367"/>
      <c r="W20" s="366"/>
      <c r="X20" s="367">
        <f>SUM(T20:W20)</f>
        <v>20551</v>
      </c>
      <c r="Y20" s="370">
        <f>IF(ISERROR(R20/X20-1),"         /0",IF(R20/X20&gt;5,"  *  ",(R20/X20-1)))</f>
        <v>-0.17639044328743125</v>
      </c>
    </row>
    <row r="21" spans="1:25" ht="19.5" customHeight="1">
      <c r="A21" s="364" t="s">
        <v>182</v>
      </c>
      <c r="B21" s="365">
        <v>1976</v>
      </c>
      <c r="C21" s="366">
        <v>1492</v>
      </c>
      <c r="D21" s="367">
        <v>0</v>
      </c>
      <c r="E21" s="366">
        <v>0</v>
      </c>
      <c r="F21" s="367">
        <f t="shared" si="0"/>
        <v>3468</v>
      </c>
      <c r="G21" s="368">
        <f t="shared" si="1"/>
        <v>0.0030656516189257136</v>
      </c>
      <c r="H21" s="365">
        <v>3270</v>
      </c>
      <c r="I21" s="366">
        <v>2617</v>
      </c>
      <c r="J21" s="367"/>
      <c r="K21" s="366"/>
      <c r="L21" s="367">
        <f t="shared" si="2"/>
        <v>5887</v>
      </c>
      <c r="M21" s="369">
        <f t="shared" si="3"/>
        <v>-0.41090538474605065</v>
      </c>
      <c r="N21" s="365">
        <v>9637</v>
      </c>
      <c r="O21" s="366">
        <v>7632</v>
      </c>
      <c r="P21" s="367"/>
      <c r="Q21" s="366"/>
      <c r="R21" s="367">
        <f t="shared" si="4"/>
        <v>17269</v>
      </c>
      <c r="S21" s="368">
        <f t="shared" si="5"/>
        <v>0.0037148523319846228</v>
      </c>
      <c r="T21" s="365">
        <v>12687</v>
      </c>
      <c r="U21" s="366">
        <v>11808</v>
      </c>
      <c r="V21" s="367"/>
      <c r="W21" s="366"/>
      <c r="X21" s="367">
        <f t="shared" si="6"/>
        <v>24495</v>
      </c>
      <c r="Y21" s="370">
        <f t="shared" si="7"/>
        <v>-0.2949989793835477</v>
      </c>
    </row>
    <row r="22" spans="1:25" ht="19.5" customHeight="1">
      <c r="A22" s="364" t="s">
        <v>187</v>
      </c>
      <c r="B22" s="365">
        <v>2129</v>
      </c>
      <c r="C22" s="366">
        <v>1328</v>
      </c>
      <c r="D22" s="367">
        <v>0</v>
      </c>
      <c r="E22" s="366">
        <v>0</v>
      </c>
      <c r="F22" s="367">
        <f t="shared" si="0"/>
        <v>3457</v>
      </c>
      <c r="G22" s="368">
        <f t="shared" si="1"/>
        <v>0.0030559278104458454</v>
      </c>
      <c r="H22" s="365">
        <v>2474</v>
      </c>
      <c r="I22" s="366">
        <v>1786</v>
      </c>
      <c r="J22" s="367"/>
      <c r="K22" s="366"/>
      <c r="L22" s="367">
        <f t="shared" si="2"/>
        <v>4260</v>
      </c>
      <c r="M22" s="369">
        <f t="shared" si="3"/>
        <v>-0.18849765258215967</v>
      </c>
      <c r="N22" s="365">
        <v>8573</v>
      </c>
      <c r="O22" s="366">
        <v>5388</v>
      </c>
      <c r="P22" s="367"/>
      <c r="Q22" s="366"/>
      <c r="R22" s="367">
        <f t="shared" si="4"/>
        <v>13961</v>
      </c>
      <c r="S22" s="368">
        <f t="shared" si="5"/>
        <v>0.0030032458976684993</v>
      </c>
      <c r="T22" s="365">
        <v>9973</v>
      </c>
      <c r="U22" s="366">
        <v>6584</v>
      </c>
      <c r="V22" s="367"/>
      <c r="W22" s="366"/>
      <c r="X22" s="367">
        <f t="shared" si="6"/>
        <v>16557</v>
      </c>
      <c r="Y22" s="370">
        <f t="shared" si="7"/>
        <v>-0.1567916893156973</v>
      </c>
    </row>
    <row r="23" spans="1:25" ht="19.5" customHeight="1" thickBot="1">
      <c r="A23" s="371" t="s">
        <v>169</v>
      </c>
      <c r="B23" s="372">
        <v>554</v>
      </c>
      <c r="C23" s="373">
        <v>351</v>
      </c>
      <c r="D23" s="374">
        <v>174</v>
      </c>
      <c r="E23" s="373">
        <v>16</v>
      </c>
      <c r="F23" s="374">
        <f t="shared" si="0"/>
        <v>1095</v>
      </c>
      <c r="G23" s="375">
        <f t="shared" si="1"/>
        <v>0.0009679609350414234</v>
      </c>
      <c r="H23" s="372">
        <v>553</v>
      </c>
      <c r="I23" s="373">
        <v>380</v>
      </c>
      <c r="J23" s="374">
        <v>22</v>
      </c>
      <c r="K23" s="373">
        <v>189</v>
      </c>
      <c r="L23" s="374">
        <f t="shared" si="2"/>
        <v>1144</v>
      </c>
      <c r="M23" s="376">
        <f t="shared" si="3"/>
        <v>-0.04283216783216781</v>
      </c>
      <c r="N23" s="372">
        <v>7443</v>
      </c>
      <c r="O23" s="373">
        <v>6781</v>
      </c>
      <c r="P23" s="374">
        <v>1938</v>
      </c>
      <c r="Q23" s="373">
        <v>1610</v>
      </c>
      <c r="R23" s="374">
        <f t="shared" si="4"/>
        <v>17772</v>
      </c>
      <c r="S23" s="375">
        <f t="shared" si="5"/>
        <v>0.003823056091495206</v>
      </c>
      <c r="T23" s="372">
        <v>1779</v>
      </c>
      <c r="U23" s="373">
        <v>1725</v>
      </c>
      <c r="V23" s="374">
        <v>228</v>
      </c>
      <c r="W23" s="373">
        <v>595</v>
      </c>
      <c r="X23" s="374">
        <f t="shared" si="6"/>
        <v>4327</v>
      </c>
      <c r="Y23" s="377">
        <f t="shared" si="7"/>
        <v>3.1072336491795705</v>
      </c>
    </row>
    <row r="24" spans="1:25" s="59" customFormat="1" ht="19.5" customHeight="1">
      <c r="A24" s="68" t="s">
        <v>52</v>
      </c>
      <c r="B24" s="65">
        <f>SUM(B25:B38)</f>
        <v>144029</v>
      </c>
      <c r="C24" s="64">
        <f>SUM(C25:C38)</f>
        <v>142817</v>
      </c>
      <c r="D24" s="63">
        <f>SUM(D25:D38)</f>
        <v>946</v>
      </c>
      <c r="E24" s="64">
        <f>SUM(E25:E38)</f>
        <v>759</v>
      </c>
      <c r="F24" s="63">
        <f t="shared" si="0"/>
        <v>288551</v>
      </c>
      <c r="G24" s="66">
        <f t="shared" si="1"/>
        <v>0.25507406006131306</v>
      </c>
      <c r="H24" s="65">
        <f>SUM(H25:H38)</f>
        <v>141487</v>
      </c>
      <c r="I24" s="64">
        <f>SUM(I25:I38)</f>
        <v>144307</v>
      </c>
      <c r="J24" s="63">
        <f>SUM(J25:J38)</f>
        <v>2967</v>
      </c>
      <c r="K24" s="64">
        <f>SUM(K25:K38)</f>
        <v>3444</v>
      </c>
      <c r="L24" s="63">
        <f t="shared" si="2"/>
        <v>292205</v>
      </c>
      <c r="M24" s="67">
        <f t="shared" si="3"/>
        <v>-0.012504919491452937</v>
      </c>
      <c r="N24" s="65">
        <f>SUM(N25:N38)</f>
        <v>606124</v>
      </c>
      <c r="O24" s="64">
        <f>SUM(O25:O38)</f>
        <v>597599</v>
      </c>
      <c r="P24" s="63">
        <f>SUM(P25:P38)</f>
        <v>6867</v>
      </c>
      <c r="Q24" s="64">
        <f>SUM(Q25:Q38)</f>
        <v>7327</v>
      </c>
      <c r="R24" s="63">
        <f t="shared" si="4"/>
        <v>1217917</v>
      </c>
      <c r="S24" s="66">
        <f t="shared" si="5"/>
        <v>0.2619944297651118</v>
      </c>
      <c r="T24" s="65">
        <f>SUM(T25:T38)</f>
        <v>577107</v>
      </c>
      <c r="U24" s="64">
        <f>SUM(U25:U38)</f>
        <v>571166</v>
      </c>
      <c r="V24" s="63">
        <f>SUM(V25:V38)</f>
        <v>14625</v>
      </c>
      <c r="W24" s="64">
        <f>SUM(W25:W38)</f>
        <v>15213</v>
      </c>
      <c r="X24" s="63">
        <f t="shared" si="6"/>
        <v>1178111</v>
      </c>
      <c r="Y24" s="60">
        <f t="shared" si="7"/>
        <v>0.03378798771932345</v>
      </c>
    </row>
    <row r="25" spans="1:25" ht="19.5" customHeight="1">
      <c r="A25" s="357" t="s">
        <v>158</v>
      </c>
      <c r="B25" s="358">
        <v>31145</v>
      </c>
      <c r="C25" s="359">
        <v>33351</v>
      </c>
      <c r="D25" s="360">
        <v>492</v>
      </c>
      <c r="E25" s="359">
        <v>471</v>
      </c>
      <c r="F25" s="360">
        <f t="shared" si="0"/>
        <v>65459</v>
      </c>
      <c r="G25" s="361">
        <f t="shared" si="1"/>
        <v>0.057864616298517385</v>
      </c>
      <c r="H25" s="358">
        <v>28722</v>
      </c>
      <c r="I25" s="359">
        <v>32357</v>
      </c>
      <c r="J25" s="360">
        <v>751</v>
      </c>
      <c r="K25" s="359">
        <v>1126</v>
      </c>
      <c r="L25" s="360">
        <f t="shared" si="2"/>
        <v>62956</v>
      </c>
      <c r="M25" s="362">
        <f t="shared" si="3"/>
        <v>0.039757926170658875</v>
      </c>
      <c r="N25" s="358">
        <v>145089</v>
      </c>
      <c r="O25" s="359">
        <v>144792</v>
      </c>
      <c r="P25" s="360">
        <v>3730</v>
      </c>
      <c r="Q25" s="359">
        <v>4147</v>
      </c>
      <c r="R25" s="360">
        <f t="shared" si="4"/>
        <v>297758</v>
      </c>
      <c r="S25" s="361">
        <f t="shared" si="5"/>
        <v>0.06405275352753936</v>
      </c>
      <c r="T25" s="358">
        <v>129904</v>
      </c>
      <c r="U25" s="359">
        <v>135370</v>
      </c>
      <c r="V25" s="360">
        <v>3585</v>
      </c>
      <c r="W25" s="359">
        <v>4681</v>
      </c>
      <c r="X25" s="360">
        <f t="shared" si="6"/>
        <v>273540</v>
      </c>
      <c r="Y25" s="363">
        <f t="shared" si="7"/>
        <v>0.0885354975506325</v>
      </c>
    </row>
    <row r="26" spans="1:25" ht="19.5" customHeight="1">
      <c r="A26" s="364" t="s">
        <v>176</v>
      </c>
      <c r="B26" s="365">
        <v>31141</v>
      </c>
      <c r="C26" s="366">
        <v>29956</v>
      </c>
      <c r="D26" s="367">
        <v>0</v>
      </c>
      <c r="E26" s="366">
        <v>0</v>
      </c>
      <c r="F26" s="367">
        <f t="shared" si="0"/>
        <v>61097</v>
      </c>
      <c r="G26" s="368">
        <f t="shared" si="1"/>
        <v>0.05400868424495511</v>
      </c>
      <c r="H26" s="365">
        <v>28593</v>
      </c>
      <c r="I26" s="366">
        <v>29222</v>
      </c>
      <c r="J26" s="367"/>
      <c r="K26" s="366"/>
      <c r="L26" s="367">
        <f t="shared" si="2"/>
        <v>57815</v>
      </c>
      <c r="M26" s="369">
        <f t="shared" si="3"/>
        <v>0.056767274928651634</v>
      </c>
      <c r="N26" s="365">
        <v>119770</v>
      </c>
      <c r="O26" s="366">
        <v>123766</v>
      </c>
      <c r="P26" s="367"/>
      <c r="Q26" s="366"/>
      <c r="R26" s="367">
        <f t="shared" si="4"/>
        <v>243536</v>
      </c>
      <c r="S26" s="368">
        <f t="shared" si="5"/>
        <v>0.05238868941584383</v>
      </c>
      <c r="T26" s="365">
        <v>98313</v>
      </c>
      <c r="U26" s="366">
        <v>103580</v>
      </c>
      <c r="V26" s="367">
        <v>109</v>
      </c>
      <c r="W26" s="366">
        <v>0</v>
      </c>
      <c r="X26" s="367">
        <f t="shared" si="6"/>
        <v>202002</v>
      </c>
      <c r="Y26" s="370">
        <f t="shared" si="7"/>
        <v>0.20561182562548885</v>
      </c>
    </row>
    <row r="27" spans="1:25" ht="19.5" customHeight="1">
      <c r="A27" s="364" t="s">
        <v>179</v>
      </c>
      <c r="B27" s="365">
        <v>21076</v>
      </c>
      <c r="C27" s="366">
        <v>19046</v>
      </c>
      <c r="D27" s="367">
        <v>0</v>
      </c>
      <c r="E27" s="366">
        <v>0</v>
      </c>
      <c r="F27" s="367">
        <f t="shared" si="0"/>
        <v>40122</v>
      </c>
      <c r="G27" s="368">
        <f t="shared" si="1"/>
        <v>0.035467149439024646</v>
      </c>
      <c r="H27" s="365">
        <v>19219</v>
      </c>
      <c r="I27" s="366">
        <v>18365</v>
      </c>
      <c r="J27" s="367">
        <v>0</v>
      </c>
      <c r="K27" s="366">
        <v>0</v>
      </c>
      <c r="L27" s="367">
        <f t="shared" si="2"/>
        <v>37584</v>
      </c>
      <c r="M27" s="369">
        <f t="shared" si="3"/>
        <v>0.06752873563218387</v>
      </c>
      <c r="N27" s="365">
        <v>63311</v>
      </c>
      <c r="O27" s="366">
        <v>59018</v>
      </c>
      <c r="P27" s="367">
        <v>0</v>
      </c>
      <c r="Q27" s="366">
        <v>0</v>
      </c>
      <c r="R27" s="367">
        <f t="shared" si="4"/>
        <v>122329</v>
      </c>
      <c r="S27" s="368">
        <f t="shared" si="5"/>
        <v>0.02631502524288302</v>
      </c>
      <c r="T27" s="365">
        <v>87493</v>
      </c>
      <c r="U27" s="366">
        <v>82013</v>
      </c>
      <c r="V27" s="367">
        <v>251</v>
      </c>
      <c r="W27" s="366">
        <v>0</v>
      </c>
      <c r="X27" s="367">
        <f t="shared" si="6"/>
        <v>169757</v>
      </c>
      <c r="Y27" s="370">
        <f t="shared" si="7"/>
        <v>-0.2793875952096232</v>
      </c>
    </row>
    <row r="28" spans="1:25" ht="19.5" customHeight="1">
      <c r="A28" s="364" t="s">
        <v>180</v>
      </c>
      <c r="B28" s="365">
        <v>16431</v>
      </c>
      <c r="C28" s="366">
        <v>14721</v>
      </c>
      <c r="D28" s="367">
        <v>0</v>
      </c>
      <c r="E28" s="366">
        <v>0</v>
      </c>
      <c r="F28" s="367">
        <f>SUM(B28:E28)</f>
        <v>31152</v>
      </c>
      <c r="G28" s="368">
        <f>F28/$F$9</f>
        <v>0.02753782561498669</v>
      </c>
      <c r="H28" s="365">
        <v>14845</v>
      </c>
      <c r="I28" s="366">
        <v>13269</v>
      </c>
      <c r="J28" s="367"/>
      <c r="K28" s="366"/>
      <c r="L28" s="367">
        <f>SUM(H28:K28)</f>
        <v>28114</v>
      </c>
      <c r="M28" s="369">
        <f>IF(ISERROR(F28/L28-1),"         /0",(F28/L28-1))</f>
        <v>0.10806004126058188</v>
      </c>
      <c r="N28" s="365">
        <v>72160</v>
      </c>
      <c r="O28" s="366">
        <v>66251</v>
      </c>
      <c r="P28" s="367"/>
      <c r="Q28" s="366"/>
      <c r="R28" s="367">
        <f>SUM(N28:Q28)</f>
        <v>138411</v>
      </c>
      <c r="S28" s="368">
        <f>R28/$R$9</f>
        <v>0.029774533911768115</v>
      </c>
      <c r="T28" s="365">
        <v>60098</v>
      </c>
      <c r="U28" s="366">
        <v>54986</v>
      </c>
      <c r="V28" s="367"/>
      <c r="W28" s="366"/>
      <c r="X28" s="367">
        <f>SUM(T28:W28)</f>
        <v>115084</v>
      </c>
      <c r="Y28" s="370">
        <f>IF(ISERROR(R28/X28-1),"         /0",IF(R28/X28&gt;5,"  *  ",(R28/X28-1)))</f>
        <v>0.20269542247401895</v>
      </c>
    </row>
    <row r="29" spans="1:25" ht="19.5" customHeight="1">
      <c r="A29" s="364" t="s">
        <v>183</v>
      </c>
      <c r="B29" s="365">
        <v>13336</v>
      </c>
      <c r="C29" s="366">
        <v>13253</v>
      </c>
      <c r="D29" s="367">
        <v>183</v>
      </c>
      <c r="E29" s="366">
        <v>0</v>
      </c>
      <c r="F29" s="367">
        <f t="shared" si="0"/>
        <v>26772</v>
      </c>
      <c r="G29" s="368">
        <f t="shared" si="1"/>
        <v>0.023665981874820993</v>
      </c>
      <c r="H29" s="365">
        <v>13728</v>
      </c>
      <c r="I29" s="366">
        <v>12922</v>
      </c>
      <c r="J29" s="367"/>
      <c r="K29" s="366"/>
      <c r="L29" s="367">
        <f t="shared" si="2"/>
        <v>26650</v>
      </c>
      <c r="M29" s="369">
        <f t="shared" si="3"/>
        <v>0.004577861163227004</v>
      </c>
      <c r="N29" s="365">
        <v>55973</v>
      </c>
      <c r="O29" s="366">
        <v>53289</v>
      </c>
      <c r="P29" s="367">
        <v>586</v>
      </c>
      <c r="Q29" s="366">
        <v>113</v>
      </c>
      <c r="R29" s="367">
        <f t="shared" si="4"/>
        <v>109961</v>
      </c>
      <c r="S29" s="368">
        <f t="shared" si="5"/>
        <v>0.023654460436467722</v>
      </c>
      <c r="T29" s="365">
        <v>54661</v>
      </c>
      <c r="U29" s="366">
        <v>51992</v>
      </c>
      <c r="V29" s="367"/>
      <c r="W29" s="366"/>
      <c r="X29" s="367">
        <f t="shared" si="6"/>
        <v>106653</v>
      </c>
      <c r="Y29" s="370">
        <f t="shared" si="7"/>
        <v>0.031016473985729487</v>
      </c>
    </row>
    <row r="30" spans="1:25" ht="19.5" customHeight="1">
      <c r="A30" s="364" t="s">
        <v>189</v>
      </c>
      <c r="B30" s="365">
        <v>7224</v>
      </c>
      <c r="C30" s="366">
        <v>8920</v>
      </c>
      <c r="D30" s="367">
        <v>0</v>
      </c>
      <c r="E30" s="366">
        <v>0</v>
      </c>
      <c r="F30" s="367">
        <f aca="true" t="shared" si="8" ref="F30:F36">SUM(B30:E30)</f>
        <v>16144</v>
      </c>
      <c r="G30" s="368">
        <f aca="true" t="shared" si="9" ref="G30:G36">F30/$F$9</f>
        <v>0.014271014918090174</v>
      </c>
      <c r="H30" s="365">
        <v>5183</v>
      </c>
      <c r="I30" s="366">
        <v>6274</v>
      </c>
      <c r="J30" s="367">
        <v>1809</v>
      </c>
      <c r="K30" s="366">
        <v>1782</v>
      </c>
      <c r="L30" s="367">
        <f aca="true" t="shared" si="10" ref="L30:L36">SUM(H30:K30)</f>
        <v>15048</v>
      </c>
      <c r="M30" s="369">
        <f aca="true" t="shared" si="11" ref="M30:M36">IF(ISERROR(F30/L30-1),"         /0",(F30/L30-1))</f>
        <v>0.0728335991493887</v>
      </c>
      <c r="N30" s="365">
        <v>33050</v>
      </c>
      <c r="O30" s="366">
        <v>35759</v>
      </c>
      <c r="P30" s="367"/>
      <c r="Q30" s="366"/>
      <c r="R30" s="367">
        <f aca="true" t="shared" si="12" ref="R30:R36">SUM(N30:Q30)</f>
        <v>68809</v>
      </c>
      <c r="S30" s="368">
        <f aca="true" t="shared" si="13" ref="S30:S36">R30/$R$9</f>
        <v>0.014801973137502455</v>
      </c>
      <c r="T30" s="365">
        <v>19582</v>
      </c>
      <c r="U30" s="366">
        <v>22053</v>
      </c>
      <c r="V30" s="367">
        <v>9516</v>
      </c>
      <c r="W30" s="366">
        <v>9067</v>
      </c>
      <c r="X30" s="367">
        <f aca="true" t="shared" si="14" ref="X30:X36">SUM(T30:W30)</f>
        <v>60218</v>
      </c>
      <c r="Y30" s="370">
        <f aca="true" t="shared" si="15" ref="Y30:Y36">IF(ISERROR(R30/X30-1),"         /0",IF(R30/X30&gt;5,"  *  ",(R30/X30-1)))</f>
        <v>0.14266498389185966</v>
      </c>
    </row>
    <row r="31" spans="1:25" ht="19.5" customHeight="1">
      <c r="A31" s="364" t="s">
        <v>160</v>
      </c>
      <c r="B31" s="365">
        <v>8195</v>
      </c>
      <c r="C31" s="366">
        <v>6484</v>
      </c>
      <c r="D31" s="367">
        <v>0</v>
      </c>
      <c r="E31" s="366">
        <v>0</v>
      </c>
      <c r="F31" s="367">
        <f t="shared" si="8"/>
        <v>14679</v>
      </c>
      <c r="G31" s="368">
        <f t="shared" si="9"/>
        <v>0.012975980425089547</v>
      </c>
      <c r="H31" s="365">
        <v>5071</v>
      </c>
      <c r="I31" s="366">
        <v>4129</v>
      </c>
      <c r="J31" s="367"/>
      <c r="K31" s="366"/>
      <c r="L31" s="367">
        <f t="shared" si="10"/>
        <v>9200</v>
      </c>
      <c r="M31" s="369">
        <f t="shared" si="11"/>
        <v>0.5955434782608695</v>
      </c>
      <c r="N31" s="365">
        <v>31069</v>
      </c>
      <c r="O31" s="366">
        <v>25223</v>
      </c>
      <c r="P31" s="367"/>
      <c r="Q31" s="366"/>
      <c r="R31" s="367">
        <f t="shared" si="12"/>
        <v>56292</v>
      </c>
      <c r="S31" s="368">
        <f t="shared" si="13"/>
        <v>0.012109355925188393</v>
      </c>
      <c r="T31" s="365">
        <v>18066</v>
      </c>
      <c r="U31" s="366">
        <v>14002</v>
      </c>
      <c r="V31" s="367"/>
      <c r="W31" s="366"/>
      <c r="X31" s="367">
        <f t="shared" si="14"/>
        <v>32068</v>
      </c>
      <c r="Y31" s="370">
        <f t="shared" si="15"/>
        <v>0.7553947860795809</v>
      </c>
    </row>
    <row r="32" spans="1:25" ht="19.5" customHeight="1">
      <c r="A32" s="364" t="s">
        <v>195</v>
      </c>
      <c r="B32" s="365">
        <v>5620</v>
      </c>
      <c r="C32" s="366">
        <v>5557</v>
      </c>
      <c r="D32" s="367">
        <v>0</v>
      </c>
      <c r="E32" s="366">
        <v>0</v>
      </c>
      <c r="F32" s="367">
        <f t="shared" si="8"/>
        <v>11177</v>
      </c>
      <c r="G32" s="368">
        <f t="shared" si="9"/>
        <v>0.00988027339813515</v>
      </c>
      <c r="H32" s="365">
        <v>8123</v>
      </c>
      <c r="I32" s="366">
        <v>7098</v>
      </c>
      <c r="J32" s="367"/>
      <c r="K32" s="366"/>
      <c r="L32" s="367">
        <f t="shared" si="10"/>
        <v>15221</v>
      </c>
      <c r="M32" s="369">
        <f t="shared" si="11"/>
        <v>-0.2656855659943499</v>
      </c>
      <c r="N32" s="365">
        <v>23057</v>
      </c>
      <c r="O32" s="366">
        <v>21832</v>
      </c>
      <c r="P32" s="367"/>
      <c r="Q32" s="366"/>
      <c r="R32" s="367">
        <f t="shared" si="12"/>
        <v>44889</v>
      </c>
      <c r="S32" s="368">
        <f t="shared" si="13"/>
        <v>0.00965637884825165</v>
      </c>
      <c r="T32" s="365">
        <v>49551</v>
      </c>
      <c r="U32" s="366">
        <v>41856</v>
      </c>
      <c r="V32" s="367"/>
      <c r="W32" s="366"/>
      <c r="X32" s="367">
        <f t="shared" si="14"/>
        <v>91407</v>
      </c>
      <c r="Y32" s="370">
        <f t="shared" si="15"/>
        <v>-0.5089106961173652</v>
      </c>
    </row>
    <row r="33" spans="1:25" ht="19.5" customHeight="1">
      <c r="A33" s="364" t="s">
        <v>163</v>
      </c>
      <c r="B33" s="365">
        <v>3078</v>
      </c>
      <c r="C33" s="366">
        <v>3359</v>
      </c>
      <c r="D33" s="367">
        <v>0</v>
      </c>
      <c r="E33" s="366">
        <v>0</v>
      </c>
      <c r="F33" s="367">
        <f t="shared" si="8"/>
        <v>6437</v>
      </c>
      <c r="G33" s="368">
        <f t="shared" si="9"/>
        <v>0.005690195925901044</v>
      </c>
      <c r="H33" s="365">
        <v>3046</v>
      </c>
      <c r="I33" s="366">
        <v>3576</v>
      </c>
      <c r="J33" s="367"/>
      <c r="K33" s="366"/>
      <c r="L33" s="367">
        <f t="shared" si="10"/>
        <v>6622</v>
      </c>
      <c r="M33" s="369">
        <f t="shared" si="11"/>
        <v>-0.027937179099969844</v>
      </c>
      <c r="N33" s="365">
        <v>12900</v>
      </c>
      <c r="O33" s="366">
        <v>13214</v>
      </c>
      <c r="P33" s="367"/>
      <c r="Q33" s="366"/>
      <c r="R33" s="367">
        <f t="shared" si="12"/>
        <v>26114</v>
      </c>
      <c r="S33" s="368">
        <f t="shared" si="13"/>
        <v>0.005617560588189613</v>
      </c>
      <c r="T33" s="365">
        <v>12747</v>
      </c>
      <c r="U33" s="366">
        <v>13942</v>
      </c>
      <c r="V33" s="367"/>
      <c r="W33" s="366"/>
      <c r="X33" s="367">
        <f t="shared" si="14"/>
        <v>26689</v>
      </c>
      <c r="Y33" s="370">
        <f t="shared" si="15"/>
        <v>-0.021544456517666455</v>
      </c>
    </row>
    <row r="34" spans="1:25" ht="19.5" customHeight="1">
      <c r="A34" s="364" t="s">
        <v>198</v>
      </c>
      <c r="B34" s="365">
        <v>3180</v>
      </c>
      <c r="C34" s="366">
        <v>3114</v>
      </c>
      <c r="D34" s="367">
        <v>0</v>
      </c>
      <c r="E34" s="366">
        <v>0</v>
      </c>
      <c r="F34" s="367">
        <f t="shared" si="8"/>
        <v>6294</v>
      </c>
      <c r="G34" s="368">
        <f t="shared" si="9"/>
        <v>0.005563786415662757</v>
      </c>
      <c r="H34" s="365">
        <v>4637</v>
      </c>
      <c r="I34" s="366">
        <v>4753</v>
      </c>
      <c r="J34" s="367"/>
      <c r="K34" s="366"/>
      <c r="L34" s="367">
        <f t="shared" si="10"/>
        <v>9390</v>
      </c>
      <c r="M34" s="369">
        <f t="shared" si="11"/>
        <v>-0.32971246006389776</v>
      </c>
      <c r="N34" s="365">
        <v>14267</v>
      </c>
      <c r="O34" s="366">
        <v>13250</v>
      </c>
      <c r="P34" s="367"/>
      <c r="Q34" s="366"/>
      <c r="R34" s="367">
        <f t="shared" si="12"/>
        <v>27517</v>
      </c>
      <c r="S34" s="368">
        <f t="shared" si="13"/>
        <v>0.0059193694840014395</v>
      </c>
      <c r="T34" s="365">
        <v>19674</v>
      </c>
      <c r="U34" s="366">
        <v>18087</v>
      </c>
      <c r="V34" s="367"/>
      <c r="W34" s="366"/>
      <c r="X34" s="367">
        <f t="shared" si="14"/>
        <v>37761</v>
      </c>
      <c r="Y34" s="370">
        <f t="shared" si="15"/>
        <v>-0.27128518842191685</v>
      </c>
    </row>
    <row r="35" spans="1:25" ht="19.5" customHeight="1">
      <c r="A35" s="364" t="s">
        <v>187</v>
      </c>
      <c r="B35" s="365">
        <v>2134</v>
      </c>
      <c r="C35" s="366">
        <v>3184</v>
      </c>
      <c r="D35" s="367">
        <v>0</v>
      </c>
      <c r="E35" s="366">
        <v>0</v>
      </c>
      <c r="F35" s="367">
        <f t="shared" si="8"/>
        <v>5318</v>
      </c>
      <c r="G35" s="368">
        <f t="shared" si="9"/>
        <v>0.004701019408721726</v>
      </c>
      <c r="H35" s="365">
        <v>2205</v>
      </c>
      <c r="I35" s="366">
        <v>3760</v>
      </c>
      <c r="J35" s="367"/>
      <c r="K35" s="366"/>
      <c r="L35" s="367">
        <f t="shared" si="10"/>
        <v>5965</v>
      </c>
      <c r="M35" s="369">
        <f t="shared" si="11"/>
        <v>-0.10846605196982395</v>
      </c>
      <c r="N35" s="365">
        <v>10703</v>
      </c>
      <c r="O35" s="366">
        <v>14363</v>
      </c>
      <c r="P35" s="367"/>
      <c r="Q35" s="366"/>
      <c r="R35" s="367">
        <f t="shared" si="12"/>
        <v>25066</v>
      </c>
      <c r="S35" s="368">
        <f t="shared" si="13"/>
        <v>0.005392118162807722</v>
      </c>
      <c r="T35" s="365">
        <v>8734</v>
      </c>
      <c r="U35" s="366">
        <v>14407</v>
      </c>
      <c r="V35" s="367"/>
      <c r="W35" s="366"/>
      <c r="X35" s="367">
        <f t="shared" si="14"/>
        <v>23141</v>
      </c>
      <c r="Y35" s="370">
        <f t="shared" si="15"/>
        <v>0.08318568774037427</v>
      </c>
    </row>
    <row r="36" spans="1:25" ht="19.5" customHeight="1">
      <c r="A36" s="364" t="s">
        <v>200</v>
      </c>
      <c r="B36" s="365">
        <v>1017</v>
      </c>
      <c r="C36" s="366">
        <v>1014</v>
      </c>
      <c r="D36" s="367">
        <v>0</v>
      </c>
      <c r="E36" s="366">
        <v>0</v>
      </c>
      <c r="F36" s="367">
        <f t="shared" si="8"/>
        <v>2031</v>
      </c>
      <c r="G36" s="368">
        <f t="shared" si="9"/>
        <v>0.0017953686384192978</v>
      </c>
      <c r="H36" s="365">
        <v>737</v>
      </c>
      <c r="I36" s="366">
        <v>685</v>
      </c>
      <c r="J36" s="367"/>
      <c r="K36" s="366"/>
      <c r="L36" s="367">
        <f t="shared" si="10"/>
        <v>1422</v>
      </c>
      <c r="M36" s="369">
        <f t="shared" si="11"/>
        <v>0.4282700421940928</v>
      </c>
      <c r="N36" s="365">
        <v>8222</v>
      </c>
      <c r="O36" s="366">
        <v>8607</v>
      </c>
      <c r="P36" s="367"/>
      <c r="Q36" s="366"/>
      <c r="R36" s="367">
        <f t="shared" si="12"/>
        <v>16829</v>
      </c>
      <c r="S36" s="368">
        <f t="shared" si="13"/>
        <v>0.003620200932015126</v>
      </c>
      <c r="T36" s="365">
        <v>4992</v>
      </c>
      <c r="U36" s="366">
        <v>4900</v>
      </c>
      <c r="V36" s="367"/>
      <c r="W36" s="366"/>
      <c r="X36" s="367">
        <f t="shared" si="14"/>
        <v>9892</v>
      </c>
      <c r="Y36" s="370">
        <f t="shared" si="15"/>
        <v>0.7012737565709664</v>
      </c>
    </row>
    <row r="37" spans="1:25" ht="19.5" customHeight="1">
      <c r="A37" s="364" t="s">
        <v>202</v>
      </c>
      <c r="B37" s="365">
        <v>411</v>
      </c>
      <c r="C37" s="366">
        <v>810</v>
      </c>
      <c r="D37" s="367">
        <v>0</v>
      </c>
      <c r="E37" s="366">
        <v>0</v>
      </c>
      <c r="F37" s="367">
        <f t="shared" si="0"/>
        <v>1221</v>
      </c>
      <c r="G37" s="368">
        <f t="shared" si="1"/>
        <v>0.001079342741265368</v>
      </c>
      <c r="H37" s="365"/>
      <c r="I37" s="366"/>
      <c r="J37" s="367"/>
      <c r="K37" s="366"/>
      <c r="L37" s="367">
        <f t="shared" si="2"/>
        <v>0</v>
      </c>
      <c r="M37" s="369" t="str">
        <f t="shared" si="3"/>
        <v>         /0</v>
      </c>
      <c r="N37" s="365">
        <v>3117</v>
      </c>
      <c r="O37" s="366">
        <v>4662</v>
      </c>
      <c r="P37" s="367"/>
      <c r="Q37" s="366"/>
      <c r="R37" s="367">
        <f t="shared" si="4"/>
        <v>7779</v>
      </c>
      <c r="S37" s="368">
        <f t="shared" si="5"/>
        <v>0.0016733937280970744</v>
      </c>
      <c r="T37" s="365"/>
      <c r="U37" s="366"/>
      <c r="V37" s="367"/>
      <c r="W37" s="366"/>
      <c r="X37" s="367">
        <f t="shared" si="6"/>
        <v>0</v>
      </c>
      <c r="Y37" s="370" t="str">
        <f t="shared" si="7"/>
        <v>         /0</v>
      </c>
    </row>
    <row r="38" spans="1:25" ht="19.5" customHeight="1" thickBot="1">
      <c r="A38" s="364" t="s">
        <v>169</v>
      </c>
      <c r="B38" s="365">
        <v>41</v>
      </c>
      <c r="C38" s="366">
        <v>48</v>
      </c>
      <c r="D38" s="367">
        <v>271</v>
      </c>
      <c r="E38" s="366">
        <v>288</v>
      </c>
      <c r="F38" s="367">
        <f t="shared" si="0"/>
        <v>648</v>
      </c>
      <c r="G38" s="368">
        <f t="shared" si="1"/>
        <v>0.0005728207177231438</v>
      </c>
      <c r="H38" s="365">
        <v>7378</v>
      </c>
      <c r="I38" s="366">
        <v>7897</v>
      </c>
      <c r="J38" s="367">
        <v>407</v>
      </c>
      <c r="K38" s="366">
        <v>536</v>
      </c>
      <c r="L38" s="367">
        <f t="shared" si="2"/>
        <v>16218</v>
      </c>
      <c r="M38" s="369">
        <f t="shared" si="3"/>
        <v>-0.9600443951165372</v>
      </c>
      <c r="N38" s="365">
        <v>13436</v>
      </c>
      <c r="O38" s="366">
        <v>13573</v>
      </c>
      <c r="P38" s="367">
        <v>2551</v>
      </c>
      <c r="Q38" s="366">
        <v>3067</v>
      </c>
      <c r="R38" s="367">
        <f t="shared" si="4"/>
        <v>32627</v>
      </c>
      <c r="S38" s="368">
        <f t="shared" si="5"/>
        <v>0.007018616424556273</v>
      </c>
      <c r="T38" s="365">
        <v>13292</v>
      </c>
      <c r="U38" s="366">
        <v>13978</v>
      </c>
      <c r="V38" s="367">
        <v>1164</v>
      </c>
      <c r="W38" s="366">
        <v>1465</v>
      </c>
      <c r="X38" s="367">
        <f t="shared" si="6"/>
        <v>29899</v>
      </c>
      <c r="Y38" s="370">
        <f t="shared" si="7"/>
        <v>0.09124050971604403</v>
      </c>
    </row>
    <row r="39" spans="1:25" s="59" customFormat="1" ht="19.5" customHeight="1">
      <c r="A39" s="68" t="s">
        <v>51</v>
      </c>
      <c r="B39" s="65">
        <f>SUM(B40:B52)</f>
        <v>81179</v>
      </c>
      <c r="C39" s="64">
        <f>SUM(C40:C52)</f>
        <v>76182</v>
      </c>
      <c r="D39" s="63">
        <f>SUM(D40:D52)</f>
        <v>63</v>
      </c>
      <c r="E39" s="64">
        <f>SUM(E40:E52)</f>
        <v>0</v>
      </c>
      <c r="F39" s="63">
        <f t="shared" si="0"/>
        <v>157424</v>
      </c>
      <c r="G39" s="66">
        <f t="shared" si="1"/>
        <v>0.13916007510316078</v>
      </c>
      <c r="H39" s="65">
        <f>SUM(H40:H52)</f>
        <v>76509</v>
      </c>
      <c r="I39" s="64">
        <f>SUM(I40:I52)</f>
        <v>66623</v>
      </c>
      <c r="J39" s="63">
        <f>SUM(J40:J52)</f>
        <v>172</v>
      </c>
      <c r="K39" s="64">
        <f>SUM(K40:K52)</f>
        <v>0</v>
      </c>
      <c r="L39" s="63">
        <f t="shared" si="2"/>
        <v>143304</v>
      </c>
      <c r="M39" s="67">
        <f t="shared" si="3"/>
        <v>0.09853179255289457</v>
      </c>
      <c r="N39" s="65">
        <f>SUM(N40:N52)</f>
        <v>328266</v>
      </c>
      <c r="O39" s="64">
        <f>SUM(O40:O52)</f>
        <v>303425</v>
      </c>
      <c r="P39" s="63">
        <f>SUM(P40:P52)</f>
        <v>644</v>
      </c>
      <c r="Q39" s="64">
        <f>SUM(Q40:Q52)</f>
        <v>143</v>
      </c>
      <c r="R39" s="63">
        <f t="shared" si="4"/>
        <v>632478</v>
      </c>
      <c r="S39" s="66">
        <f t="shared" si="5"/>
        <v>0.13605665488615265</v>
      </c>
      <c r="T39" s="65">
        <f>SUM(T40:T52)</f>
        <v>300151</v>
      </c>
      <c r="U39" s="64">
        <f>SUM(U40:U52)</f>
        <v>275191</v>
      </c>
      <c r="V39" s="63">
        <f>SUM(V40:V52)</f>
        <v>494</v>
      </c>
      <c r="W39" s="64">
        <f>SUM(W40:W52)</f>
        <v>71</v>
      </c>
      <c r="X39" s="63">
        <f t="shared" si="6"/>
        <v>575907</v>
      </c>
      <c r="Y39" s="60">
        <f t="shared" si="7"/>
        <v>0.098229401622137</v>
      </c>
    </row>
    <row r="40" spans="1:25" ht="19.5" customHeight="1">
      <c r="A40" s="357" t="s">
        <v>158</v>
      </c>
      <c r="B40" s="358">
        <v>33849</v>
      </c>
      <c r="C40" s="359">
        <v>37219</v>
      </c>
      <c r="D40" s="360">
        <v>63</v>
      </c>
      <c r="E40" s="359">
        <v>0</v>
      </c>
      <c r="F40" s="360">
        <f t="shared" si="0"/>
        <v>71131</v>
      </c>
      <c r="G40" s="361">
        <f t="shared" si="1"/>
        <v>0.06287856554377305</v>
      </c>
      <c r="H40" s="358">
        <v>34505</v>
      </c>
      <c r="I40" s="359">
        <v>34330</v>
      </c>
      <c r="J40" s="360">
        <v>172</v>
      </c>
      <c r="K40" s="359">
        <v>0</v>
      </c>
      <c r="L40" s="360">
        <f t="shared" si="2"/>
        <v>69007</v>
      </c>
      <c r="M40" s="362">
        <f t="shared" si="3"/>
        <v>0.03077948613908732</v>
      </c>
      <c r="N40" s="358">
        <v>143630</v>
      </c>
      <c r="O40" s="359">
        <v>148806</v>
      </c>
      <c r="P40" s="360">
        <v>644</v>
      </c>
      <c r="Q40" s="359">
        <v>143</v>
      </c>
      <c r="R40" s="360">
        <f t="shared" si="4"/>
        <v>293223</v>
      </c>
      <c r="S40" s="361">
        <f t="shared" si="5"/>
        <v>0.06307719875739921</v>
      </c>
      <c r="T40" s="358">
        <v>140619</v>
      </c>
      <c r="U40" s="359">
        <v>136872</v>
      </c>
      <c r="V40" s="360">
        <v>494</v>
      </c>
      <c r="W40" s="359">
        <v>0</v>
      </c>
      <c r="X40" s="360">
        <f t="shared" si="6"/>
        <v>277985</v>
      </c>
      <c r="Y40" s="363">
        <f t="shared" si="7"/>
        <v>0.054815907333129577</v>
      </c>
    </row>
    <row r="41" spans="1:25" ht="19.5" customHeight="1">
      <c r="A41" s="364" t="s">
        <v>184</v>
      </c>
      <c r="B41" s="365">
        <v>13876</v>
      </c>
      <c r="C41" s="366">
        <v>11286</v>
      </c>
      <c r="D41" s="367">
        <v>0</v>
      </c>
      <c r="E41" s="366">
        <v>0</v>
      </c>
      <c r="F41" s="367">
        <f t="shared" si="0"/>
        <v>25162</v>
      </c>
      <c r="G41" s="368">
        <f t="shared" si="1"/>
        <v>0.022242769906403923</v>
      </c>
      <c r="H41" s="365">
        <v>13201</v>
      </c>
      <c r="I41" s="366">
        <v>9871</v>
      </c>
      <c r="J41" s="367"/>
      <c r="K41" s="366"/>
      <c r="L41" s="367">
        <f t="shared" si="2"/>
        <v>23072</v>
      </c>
      <c r="M41" s="369">
        <f t="shared" si="3"/>
        <v>0.09058599167822479</v>
      </c>
      <c r="N41" s="365">
        <v>54250</v>
      </c>
      <c r="O41" s="366">
        <v>44205</v>
      </c>
      <c r="P41" s="367"/>
      <c r="Q41" s="366"/>
      <c r="R41" s="367">
        <f t="shared" si="4"/>
        <v>98455</v>
      </c>
      <c r="S41" s="368">
        <f t="shared" si="5"/>
        <v>0.02117932632726539</v>
      </c>
      <c r="T41" s="365">
        <v>52169</v>
      </c>
      <c r="U41" s="366">
        <v>43120</v>
      </c>
      <c r="V41" s="367"/>
      <c r="W41" s="366"/>
      <c r="X41" s="367">
        <f t="shared" si="6"/>
        <v>95289</v>
      </c>
      <c r="Y41" s="370">
        <f t="shared" si="7"/>
        <v>0.033225241108627346</v>
      </c>
    </row>
    <row r="42" spans="1:25" ht="19.5" customHeight="1">
      <c r="A42" s="364" t="s">
        <v>190</v>
      </c>
      <c r="B42" s="365">
        <v>7921</v>
      </c>
      <c r="C42" s="366">
        <v>6824</v>
      </c>
      <c r="D42" s="367">
        <v>0</v>
      </c>
      <c r="E42" s="366">
        <v>0</v>
      </c>
      <c r="F42" s="367">
        <f aca="true" t="shared" si="16" ref="F42:F52">SUM(B42:E42)</f>
        <v>14745</v>
      </c>
      <c r="G42" s="368">
        <f aca="true" t="shared" si="17" ref="G42:G52">F42/$F$9</f>
        <v>0.013034323275968757</v>
      </c>
      <c r="H42" s="365">
        <v>5726</v>
      </c>
      <c r="I42" s="366">
        <v>4716</v>
      </c>
      <c r="J42" s="367"/>
      <c r="K42" s="366"/>
      <c r="L42" s="367">
        <f aca="true" t="shared" si="18" ref="L42:L52">SUM(H42:K42)</f>
        <v>10442</v>
      </c>
      <c r="M42" s="369">
        <f aca="true" t="shared" si="19" ref="M42:M52">IF(ISERROR(F42/L42-1),"         /0",(F42/L42-1))</f>
        <v>0.41208580731660605</v>
      </c>
      <c r="N42" s="365">
        <v>26785</v>
      </c>
      <c r="O42" s="366">
        <v>24481</v>
      </c>
      <c r="P42" s="367"/>
      <c r="Q42" s="366"/>
      <c r="R42" s="367">
        <f aca="true" t="shared" si="20" ref="R42:R52">SUM(N42:Q42)</f>
        <v>51266</v>
      </c>
      <c r="S42" s="368">
        <f aca="true" t="shared" si="21" ref="S42:S52">R42/$R$9</f>
        <v>0.01102817879735501</v>
      </c>
      <c r="T42" s="365">
        <v>19340</v>
      </c>
      <c r="U42" s="366">
        <v>20152</v>
      </c>
      <c r="V42" s="367"/>
      <c r="W42" s="366"/>
      <c r="X42" s="367">
        <f aca="true" t="shared" si="22" ref="X42:X52">SUM(T42:W42)</f>
        <v>39492</v>
      </c>
      <c r="Y42" s="370">
        <f aca="true" t="shared" si="23" ref="Y42:Y52">IF(ISERROR(R42/X42-1),"         /0",IF(R42/X42&gt;5,"  *  ",(R42/X42-1)))</f>
        <v>0.29813633140889295</v>
      </c>
    </row>
    <row r="43" spans="1:25" ht="19.5" customHeight="1">
      <c r="A43" s="364" t="s">
        <v>191</v>
      </c>
      <c r="B43" s="365">
        <v>8081</v>
      </c>
      <c r="C43" s="366">
        <v>6312</v>
      </c>
      <c r="D43" s="367">
        <v>0</v>
      </c>
      <c r="E43" s="366">
        <v>0</v>
      </c>
      <c r="F43" s="367">
        <f>SUM(B43:E43)</f>
        <v>14393</v>
      </c>
      <c r="G43" s="368">
        <f>F43/$F$9</f>
        <v>0.012723161404612975</v>
      </c>
      <c r="H43" s="365">
        <v>8208</v>
      </c>
      <c r="I43" s="366">
        <v>5479</v>
      </c>
      <c r="J43" s="367"/>
      <c r="K43" s="366"/>
      <c r="L43" s="367">
        <f>SUM(H43:K43)</f>
        <v>13687</v>
      </c>
      <c r="M43" s="369">
        <f>IF(ISERROR(F43/L43-1),"         /0",(F43/L43-1))</f>
        <v>0.051581792942207993</v>
      </c>
      <c r="N43" s="365">
        <v>31689</v>
      </c>
      <c r="O43" s="366">
        <v>24711</v>
      </c>
      <c r="P43" s="367"/>
      <c r="Q43" s="366"/>
      <c r="R43" s="367">
        <f>SUM(N43:Q43)</f>
        <v>56400</v>
      </c>
      <c r="S43" s="368">
        <f>R43/$R$9</f>
        <v>0.012132588541544543</v>
      </c>
      <c r="T43" s="365">
        <v>31792</v>
      </c>
      <c r="U43" s="366">
        <v>23941</v>
      </c>
      <c r="V43" s="367"/>
      <c r="W43" s="366"/>
      <c r="X43" s="367">
        <f>SUM(T43:W43)</f>
        <v>55733</v>
      </c>
      <c r="Y43" s="370">
        <f>IF(ISERROR(R43/X43-1),"         /0",IF(R43/X43&gt;5,"  *  ",(R43/X43-1)))</f>
        <v>0.011967774926883612</v>
      </c>
    </row>
    <row r="44" spans="1:25" ht="19.5" customHeight="1">
      <c r="A44" s="364" t="s">
        <v>192</v>
      </c>
      <c r="B44" s="365">
        <v>7485</v>
      </c>
      <c r="C44" s="366">
        <v>6051</v>
      </c>
      <c r="D44" s="367">
        <v>0</v>
      </c>
      <c r="E44" s="366">
        <v>0</v>
      </c>
      <c r="F44" s="367">
        <f>SUM(B44:E44)</f>
        <v>13536</v>
      </c>
      <c r="G44" s="368">
        <f>F44/$F$9</f>
        <v>0.011965588325772335</v>
      </c>
      <c r="H44" s="365">
        <v>4837</v>
      </c>
      <c r="I44" s="366">
        <v>4647</v>
      </c>
      <c r="J44" s="367"/>
      <c r="K44" s="366"/>
      <c r="L44" s="367">
        <f>SUM(H44:K44)</f>
        <v>9484</v>
      </c>
      <c r="M44" s="369">
        <f>IF(ISERROR(F44/L44-1),"         /0",(F44/L44-1))</f>
        <v>0.4272458878110501</v>
      </c>
      <c r="N44" s="365">
        <v>29318</v>
      </c>
      <c r="O44" s="366">
        <v>24015</v>
      </c>
      <c r="P44" s="367"/>
      <c r="Q44" s="366"/>
      <c r="R44" s="367">
        <f>SUM(N44:Q44)</f>
        <v>53333</v>
      </c>
      <c r="S44" s="368">
        <f>R44/$R$9</f>
        <v>0.01147282526039353</v>
      </c>
      <c r="T44" s="365">
        <v>21202</v>
      </c>
      <c r="U44" s="366">
        <v>22549</v>
      </c>
      <c r="V44" s="367"/>
      <c r="W44" s="366"/>
      <c r="X44" s="367">
        <f>SUM(T44:W44)</f>
        <v>43751</v>
      </c>
      <c r="Y44" s="370">
        <f>IF(ISERROR(R44/X44-1),"         /0",IF(R44/X44&gt;5,"  *  ",(R44/X44-1)))</f>
        <v>0.21901213686544319</v>
      </c>
    </row>
    <row r="45" spans="1:25" ht="19.5" customHeight="1">
      <c r="A45" s="364" t="s">
        <v>197</v>
      </c>
      <c r="B45" s="365">
        <v>4337</v>
      </c>
      <c r="C45" s="366">
        <v>4062</v>
      </c>
      <c r="D45" s="367">
        <v>0</v>
      </c>
      <c r="E45" s="366">
        <v>0</v>
      </c>
      <c r="F45" s="367">
        <f>SUM(B45:E45)</f>
        <v>8399</v>
      </c>
      <c r="G45" s="368">
        <f>F45/$F$9</f>
        <v>0.007424569765673896</v>
      </c>
      <c r="H45" s="365">
        <v>4458</v>
      </c>
      <c r="I45" s="366">
        <v>3707</v>
      </c>
      <c r="J45" s="367"/>
      <c r="K45" s="366"/>
      <c r="L45" s="367">
        <f>SUM(H45:K45)</f>
        <v>8165</v>
      </c>
      <c r="M45" s="369">
        <f>IF(ISERROR(F45/L45-1),"         /0",(F45/L45-1))</f>
        <v>0.02865890998162901</v>
      </c>
      <c r="N45" s="365">
        <v>20044</v>
      </c>
      <c r="O45" s="366">
        <v>18767</v>
      </c>
      <c r="P45" s="367"/>
      <c r="Q45" s="366"/>
      <c r="R45" s="367">
        <f>SUM(N45:Q45)</f>
        <v>38811</v>
      </c>
      <c r="S45" s="368">
        <f>R45/$R$9</f>
        <v>0.008348898827763924</v>
      </c>
      <c r="T45" s="365">
        <v>14582</v>
      </c>
      <c r="U45" s="366">
        <v>13330</v>
      </c>
      <c r="V45" s="367"/>
      <c r="W45" s="366"/>
      <c r="X45" s="367">
        <f>SUM(T45:W45)</f>
        <v>27912</v>
      </c>
      <c r="Y45" s="370">
        <f>IF(ISERROR(R45/X45-1),"         /0",IF(R45/X45&gt;5,"  *  ",(R45/X45-1)))</f>
        <v>0.39047721410146163</v>
      </c>
    </row>
    <row r="46" spans="1:25" ht="19.5" customHeight="1">
      <c r="A46" s="364" t="s">
        <v>199</v>
      </c>
      <c r="B46" s="365">
        <v>1448</v>
      </c>
      <c r="C46" s="366">
        <v>1508</v>
      </c>
      <c r="D46" s="367">
        <v>0</v>
      </c>
      <c r="E46" s="366">
        <v>0</v>
      </c>
      <c r="F46" s="367">
        <f>SUM(B46:E46)</f>
        <v>2956</v>
      </c>
      <c r="G46" s="368">
        <f>F46/$F$9</f>
        <v>0.0026130525333173038</v>
      </c>
      <c r="H46" s="365">
        <v>1744</v>
      </c>
      <c r="I46" s="366">
        <v>1653</v>
      </c>
      <c r="J46" s="367"/>
      <c r="K46" s="366"/>
      <c r="L46" s="367">
        <f>SUM(H46:K46)</f>
        <v>3397</v>
      </c>
      <c r="M46" s="369">
        <f>IF(ISERROR(F46/L46-1),"         /0",(F46/L46-1))</f>
        <v>-0.12982042979099206</v>
      </c>
      <c r="N46" s="365">
        <v>5807</v>
      </c>
      <c r="O46" s="366">
        <v>6748</v>
      </c>
      <c r="P46" s="367"/>
      <c r="Q46" s="366"/>
      <c r="R46" s="367">
        <f>SUM(N46:Q46)</f>
        <v>12555</v>
      </c>
      <c r="S46" s="368">
        <f>R46/$R$9</f>
        <v>0.002700791651402336</v>
      </c>
      <c r="T46" s="365">
        <v>4807</v>
      </c>
      <c r="U46" s="366">
        <v>5155</v>
      </c>
      <c r="V46" s="367"/>
      <c r="W46" s="366"/>
      <c r="X46" s="367">
        <f>SUM(T46:W46)</f>
        <v>9962</v>
      </c>
      <c r="Y46" s="370">
        <f>IF(ISERROR(R46/X46-1),"         /0",IF(R46/X46&gt;5,"  *  ",(R46/X46-1)))</f>
        <v>0.2602890985745834</v>
      </c>
    </row>
    <row r="47" spans="1:25" ht="19.5" customHeight="1">
      <c r="A47" s="364" t="s">
        <v>177</v>
      </c>
      <c r="B47" s="365">
        <v>1447</v>
      </c>
      <c r="C47" s="366">
        <v>1135</v>
      </c>
      <c r="D47" s="367">
        <v>0</v>
      </c>
      <c r="E47" s="366">
        <v>0</v>
      </c>
      <c r="F47" s="367">
        <f>SUM(B47:E47)</f>
        <v>2582</v>
      </c>
      <c r="G47" s="368">
        <f>F47/$F$9</f>
        <v>0.0022824430450017856</v>
      </c>
      <c r="H47" s="365">
        <v>1651</v>
      </c>
      <c r="I47" s="366">
        <v>834</v>
      </c>
      <c r="J47" s="367"/>
      <c r="K47" s="366"/>
      <c r="L47" s="367">
        <f>SUM(H47:K47)</f>
        <v>2485</v>
      </c>
      <c r="M47" s="369">
        <f>IF(ISERROR(F47/L47-1),"         /0",(F47/L47-1))</f>
        <v>0.03903420523138834</v>
      </c>
      <c r="N47" s="365">
        <v>7443</v>
      </c>
      <c r="O47" s="366">
        <v>4511</v>
      </c>
      <c r="P47" s="367"/>
      <c r="Q47" s="366"/>
      <c r="R47" s="367">
        <f>SUM(N47:Q47)</f>
        <v>11954</v>
      </c>
      <c r="S47" s="368">
        <f>R47/$R$9</f>
        <v>0.002571506443716728</v>
      </c>
      <c r="T47" s="365">
        <v>7630</v>
      </c>
      <c r="U47" s="366">
        <v>3959</v>
      </c>
      <c r="V47" s="367"/>
      <c r="W47" s="366"/>
      <c r="X47" s="367">
        <f>SUM(T47:W47)</f>
        <v>11589</v>
      </c>
      <c r="Y47" s="370">
        <f>IF(ISERROR(R47/X47-1),"         /0",IF(R47/X47&gt;5,"  *  ",(R47/X47-1)))</f>
        <v>0.03149538355336956</v>
      </c>
    </row>
    <row r="48" spans="1:25" ht="19.5" customHeight="1">
      <c r="A48" s="364" t="s">
        <v>186</v>
      </c>
      <c r="B48" s="365">
        <v>1113</v>
      </c>
      <c r="C48" s="366">
        <v>691</v>
      </c>
      <c r="D48" s="367">
        <v>0</v>
      </c>
      <c r="E48" s="366">
        <v>0</v>
      </c>
      <c r="F48" s="367">
        <f t="shared" si="16"/>
        <v>1804</v>
      </c>
      <c r="G48" s="368">
        <f t="shared" si="17"/>
        <v>0.0015947045906983817</v>
      </c>
      <c r="H48" s="365">
        <v>1392</v>
      </c>
      <c r="I48" s="366">
        <v>953</v>
      </c>
      <c r="J48" s="367"/>
      <c r="K48" s="366"/>
      <c r="L48" s="367">
        <f t="shared" si="18"/>
        <v>2345</v>
      </c>
      <c r="M48" s="369">
        <f t="shared" si="19"/>
        <v>-0.2307036247334755</v>
      </c>
      <c r="N48" s="365">
        <v>3687</v>
      </c>
      <c r="O48" s="366">
        <v>2489</v>
      </c>
      <c r="P48" s="367"/>
      <c r="Q48" s="366"/>
      <c r="R48" s="367">
        <f t="shared" si="20"/>
        <v>6176</v>
      </c>
      <c r="S48" s="368">
        <f t="shared" si="21"/>
        <v>0.00132856146866275</v>
      </c>
      <c r="T48" s="365">
        <v>4565</v>
      </c>
      <c r="U48" s="366">
        <v>2989</v>
      </c>
      <c r="V48" s="367"/>
      <c r="W48" s="366"/>
      <c r="X48" s="367">
        <f t="shared" si="22"/>
        <v>7554</v>
      </c>
      <c r="Y48" s="370">
        <f t="shared" si="23"/>
        <v>-0.18241990998146673</v>
      </c>
    </row>
    <row r="49" spans="1:25" ht="19.5" customHeight="1">
      <c r="A49" s="364" t="s">
        <v>180</v>
      </c>
      <c r="B49" s="365">
        <v>544</v>
      </c>
      <c r="C49" s="366">
        <v>138</v>
      </c>
      <c r="D49" s="367">
        <v>0</v>
      </c>
      <c r="E49" s="366">
        <v>0</v>
      </c>
      <c r="F49" s="367">
        <f>SUM(B49:E49)</f>
        <v>682</v>
      </c>
      <c r="G49" s="368">
        <f>F49/$F$9</f>
        <v>0.0006028761257518272</v>
      </c>
      <c r="H49" s="365">
        <v>41</v>
      </c>
      <c r="I49" s="366">
        <v>37</v>
      </c>
      <c r="J49" s="367"/>
      <c r="K49" s="366"/>
      <c r="L49" s="367">
        <f>SUM(H49:K49)</f>
        <v>78</v>
      </c>
      <c r="M49" s="369">
        <f>IF(ISERROR(F49/L49-1),"         /0",(F49/L49-1))</f>
        <v>7.743589743589743</v>
      </c>
      <c r="N49" s="365">
        <v>761</v>
      </c>
      <c r="O49" s="366">
        <v>302</v>
      </c>
      <c r="P49" s="367"/>
      <c r="Q49" s="366"/>
      <c r="R49" s="367">
        <f>SUM(N49:Q49)</f>
        <v>1063</v>
      </c>
      <c r="S49" s="368">
        <f>R49/$R$9</f>
        <v>0.0002286691776535789</v>
      </c>
      <c r="T49" s="365">
        <v>259</v>
      </c>
      <c r="U49" s="366">
        <v>96</v>
      </c>
      <c r="V49" s="367"/>
      <c r="W49" s="366"/>
      <c r="X49" s="367">
        <f>SUM(T49:W49)</f>
        <v>355</v>
      </c>
      <c r="Y49" s="370">
        <f>IF(ISERROR(R49/X49-1),"         /0",IF(R49/X49&gt;5,"  *  ",(R49/X49-1)))</f>
        <v>1.9943661971830986</v>
      </c>
    </row>
    <row r="50" spans="1:25" ht="19.5" customHeight="1">
      <c r="A50" s="364" t="s">
        <v>183</v>
      </c>
      <c r="B50" s="365">
        <v>272</v>
      </c>
      <c r="C50" s="366">
        <v>366</v>
      </c>
      <c r="D50" s="367">
        <v>0</v>
      </c>
      <c r="E50" s="366">
        <v>0</v>
      </c>
      <c r="F50" s="367">
        <f t="shared" si="16"/>
        <v>638</v>
      </c>
      <c r="G50" s="368">
        <f t="shared" si="17"/>
        <v>0.0005639808918323544</v>
      </c>
      <c r="H50" s="365">
        <v>207</v>
      </c>
      <c r="I50" s="366">
        <v>169</v>
      </c>
      <c r="J50" s="367"/>
      <c r="K50" s="366"/>
      <c r="L50" s="367">
        <f t="shared" si="18"/>
        <v>376</v>
      </c>
      <c r="M50" s="369">
        <f t="shared" si="19"/>
        <v>0.696808510638298</v>
      </c>
      <c r="N50" s="365">
        <v>950</v>
      </c>
      <c r="O50" s="366">
        <v>1490</v>
      </c>
      <c r="P50" s="367"/>
      <c r="Q50" s="366"/>
      <c r="R50" s="367">
        <f t="shared" si="20"/>
        <v>2440</v>
      </c>
      <c r="S50" s="368">
        <f t="shared" si="21"/>
        <v>0.0005248850361944802</v>
      </c>
      <c r="T50" s="365">
        <v>659</v>
      </c>
      <c r="U50" s="366">
        <v>797</v>
      </c>
      <c r="V50" s="367"/>
      <c r="W50" s="366"/>
      <c r="X50" s="367">
        <f t="shared" si="22"/>
        <v>1456</v>
      </c>
      <c r="Y50" s="370">
        <f t="shared" si="23"/>
        <v>0.6758241758241759</v>
      </c>
    </row>
    <row r="51" spans="1:25" ht="19.5" customHeight="1">
      <c r="A51" s="364" t="s">
        <v>194</v>
      </c>
      <c r="B51" s="365">
        <v>308</v>
      </c>
      <c r="C51" s="366">
        <v>329</v>
      </c>
      <c r="D51" s="367">
        <v>0</v>
      </c>
      <c r="E51" s="366">
        <v>0</v>
      </c>
      <c r="F51" s="367">
        <f t="shared" si="16"/>
        <v>637</v>
      </c>
      <c r="G51" s="368">
        <f t="shared" si="17"/>
        <v>0.0005630969092432755</v>
      </c>
      <c r="H51" s="365">
        <v>233</v>
      </c>
      <c r="I51" s="366">
        <v>117</v>
      </c>
      <c r="J51" s="367"/>
      <c r="K51" s="366"/>
      <c r="L51" s="367">
        <f t="shared" si="18"/>
        <v>350</v>
      </c>
      <c r="M51" s="369">
        <f t="shared" si="19"/>
        <v>0.8200000000000001</v>
      </c>
      <c r="N51" s="365">
        <v>1625</v>
      </c>
      <c r="O51" s="366">
        <v>1830</v>
      </c>
      <c r="P51" s="367"/>
      <c r="Q51" s="366"/>
      <c r="R51" s="367">
        <f t="shared" si="20"/>
        <v>3455</v>
      </c>
      <c r="S51" s="368">
        <f t="shared" si="21"/>
        <v>0.0007432286065786596</v>
      </c>
      <c r="T51" s="365">
        <v>898</v>
      </c>
      <c r="U51" s="366">
        <v>1332</v>
      </c>
      <c r="V51" s="367"/>
      <c r="W51" s="366"/>
      <c r="X51" s="367">
        <f t="shared" si="22"/>
        <v>2230</v>
      </c>
      <c r="Y51" s="370">
        <f t="shared" si="23"/>
        <v>0.5493273542600896</v>
      </c>
    </row>
    <row r="52" spans="1:25" ht="19.5" customHeight="1" thickBot="1">
      <c r="A52" s="371" t="s">
        <v>169</v>
      </c>
      <c r="B52" s="372">
        <v>498</v>
      </c>
      <c r="C52" s="373">
        <v>261</v>
      </c>
      <c r="D52" s="374">
        <v>0</v>
      </c>
      <c r="E52" s="373">
        <v>0</v>
      </c>
      <c r="F52" s="374">
        <f t="shared" si="16"/>
        <v>759</v>
      </c>
      <c r="G52" s="375">
        <f t="shared" si="17"/>
        <v>0.0006709427851109045</v>
      </c>
      <c r="H52" s="372">
        <v>306</v>
      </c>
      <c r="I52" s="373">
        <v>110</v>
      </c>
      <c r="J52" s="374">
        <v>0</v>
      </c>
      <c r="K52" s="373">
        <v>0</v>
      </c>
      <c r="L52" s="374">
        <f t="shared" si="18"/>
        <v>416</v>
      </c>
      <c r="M52" s="376">
        <f t="shared" si="19"/>
        <v>0.8245192307692308</v>
      </c>
      <c r="N52" s="372">
        <v>2277</v>
      </c>
      <c r="O52" s="373">
        <v>1070</v>
      </c>
      <c r="P52" s="374">
        <v>0</v>
      </c>
      <c r="Q52" s="373"/>
      <c r="R52" s="374">
        <f t="shared" si="20"/>
        <v>3347</v>
      </c>
      <c r="S52" s="375">
        <f t="shared" si="21"/>
        <v>0.0007199959902225104</v>
      </c>
      <c r="T52" s="372">
        <v>1629</v>
      </c>
      <c r="U52" s="373">
        <v>899</v>
      </c>
      <c r="V52" s="374">
        <v>0</v>
      </c>
      <c r="W52" s="373">
        <v>71</v>
      </c>
      <c r="X52" s="374">
        <f t="shared" si="22"/>
        <v>2599</v>
      </c>
      <c r="Y52" s="377">
        <f t="shared" si="23"/>
        <v>0.28780300115429003</v>
      </c>
    </row>
    <row r="53" spans="1:25" s="59" customFormat="1" ht="19.5" customHeight="1">
      <c r="A53" s="68" t="s">
        <v>50</v>
      </c>
      <c r="B53" s="65">
        <f>SUM(B54:B64)</f>
        <v>160875</v>
      </c>
      <c r="C53" s="64">
        <f>SUM(C54:C64)</f>
        <v>152270</v>
      </c>
      <c r="D53" s="63">
        <f>SUM(D54:D64)</f>
        <v>708</v>
      </c>
      <c r="E53" s="64">
        <f>SUM(E54:E64)</f>
        <v>712</v>
      </c>
      <c r="F53" s="63">
        <f>SUM(B53:E53)</f>
        <v>314565</v>
      </c>
      <c r="G53" s="66">
        <f>F53/$F$9</f>
        <v>0.2780699831336122</v>
      </c>
      <c r="H53" s="65">
        <f>SUM(H54:H64)</f>
        <v>157432</v>
      </c>
      <c r="I53" s="64">
        <f>SUM(I54:I64)</f>
        <v>150527</v>
      </c>
      <c r="J53" s="63">
        <f>SUM(J54:J64)</f>
        <v>234</v>
      </c>
      <c r="K53" s="64">
        <f>SUM(K54:K64)</f>
        <v>292</v>
      </c>
      <c r="L53" s="63">
        <f>SUM(H53:K53)</f>
        <v>308485</v>
      </c>
      <c r="M53" s="67">
        <f>IF(ISERROR(F53/L53-1),"         /0",(F53/L53-1))</f>
        <v>0.019709224111382984</v>
      </c>
      <c r="N53" s="65">
        <f>SUM(N54:N64)</f>
        <v>644396</v>
      </c>
      <c r="O53" s="64">
        <f>SUM(O54:O64)</f>
        <v>615002</v>
      </c>
      <c r="P53" s="63">
        <f>SUM(P54:P64)</f>
        <v>6642</v>
      </c>
      <c r="Q53" s="64">
        <f>SUM(Q54:Q64)</f>
        <v>6359</v>
      </c>
      <c r="R53" s="63">
        <f>SUM(N53:Q53)</f>
        <v>1272399</v>
      </c>
      <c r="S53" s="66">
        <f>R53/$R$9</f>
        <v>0.2737144242495166</v>
      </c>
      <c r="T53" s="65">
        <f>SUM(T54:T64)</f>
        <v>637091</v>
      </c>
      <c r="U53" s="64">
        <f>SUM(U54:U64)</f>
        <v>596672</v>
      </c>
      <c r="V53" s="63">
        <f>SUM(V54:V64)</f>
        <v>6465</v>
      </c>
      <c r="W53" s="64">
        <f>SUM(W54:W64)</f>
        <v>6312</v>
      </c>
      <c r="X53" s="63">
        <f>SUM(T53:W53)</f>
        <v>1246540</v>
      </c>
      <c r="Y53" s="60">
        <f>IF(ISERROR(R53/X53-1),"         /0",IF(R53/X53&gt;5,"  *  ",(R53/X53-1)))</f>
        <v>0.020744621111235872</v>
      </c>
    </row>
    <row r="54" spans="1:25" s="37" customFormat="1" ht="19.5" customHeight="1">
      <c r="A54" s="357" t="s">
        <v>163</v>
      </c>
      <c r="B54" s="358">
        <v>76484</v>
      </c>
      <c r="C54" s="359">
        <v>72006</v>
      </c>
      <c r="D54" s="360">
        <v>0</v>
      </c>
      <c r="E54" s="359">
        <v>91</v>
      </c>
      <c r="F54" s="360">
        <f>SUM(B54:E54)</f>
        <v>148581</v>
      </c>
      <c r="G54" s="361">
        <f>F54/$F$9</f>
        <v>0.13134301706793583</v>
      </c>
      <c r="H54" s="358">
        <v>72101</v>
      </c>
      <c r="I54" s="359">
        <v>68589</v>
      </c>
      <c r="J54" s="360"/>
      <c r="K54" s="359"/>
      <c r="L54" s="360">
        <f>SUM(H54:K54)</f>
        <v>140690</v>
      </c>
      <c r="M54" s="362">
        <f>IF(ISERROR(F54/L54-1),"         /0",(F54/L54-1))</f>
        <v>0.05608785272585126</v>
      </c>
      <c r="N54" s="358">
        <v>319886</v>
      </c>
      <c r="O54" s="359">
        <v>297080</v>
      </c>
      <c r="P54" s="360">
        <v>0</v>
      </c>
      <c r="Q54" s="359">
        <v>152</v>
      </c>
      <c r="R54" s="360">
        <f>SUM(N54:Q54)</f>
        <v>617118</v>
      </c>
      <c r="S54" s="361">
        <f>R54/$R$9</f>
        <v>0.13275246055994477</v>
      </c>
      <c r="T54" s="378">
        <v>295060</v>
      </c>
      <c r="U54" s="359">
        <v>271527</v>
      </c>
      <c r="V54" s="360">
        <v>180</v>
      </c>
      <c r="W54" s="359">
        <v>295</v>
      </c>
      <c r="X54" s="360">
        <f>SUM(T54:W54)</f>
        <v>567062</v>
      </c>
      <c r="Y54" s="363">
        <f>IF(ISERROR(R54/X54-1),"         /0",IF(R54/X54&gt;5,"  *  ",(R54/X54-1)))</f>
        <v>0.08827253457293915</v>
      </c>
    </row>
    <row r="55" spans="1:25" s="37" customFormat="1" ht="19.5" customHeight="1">
      <c r="A55" s="364" t="s">
        <v>158</v>
      </c>
      <c r="B55" s="365">
        <v>32768</v>
      </c>
      <c r="C55" s="366">
        <v>29940</v>
      </c>
      <c r="D55" s="367">
        <v>142</v>
      </c>
      <c r="E55" s="366">
        <v>49</v>
      </c>
      <c r="F55" s="367">
        <f>SUM(B55:E55)</f>
        <v>62899</v>
      </c>
      <c r="G55" s="368">
        <f>F55/$F$9</f>
        <v>0.055601620870475335</v>
      </c>
      <c r="H55" s="365">
        <v>28525</v>
      </c>
      <c r="I55" s="366">
        <v>26895</v>
      </c>
      <c r="J55" s="367">
        <v>116</v>
      </c>
      <c r="K55" s="366">
        <v>166</v>
      </c>
      <c r="L55" s="367">
        <f>SUM(H55:K55)</f>
        <v>55702</v>
      </c>
      <c r="M55" s="369">
        <f>IF(ISERROR(F55/L55-1),"         /0",(F55/L55-1))</f>
        <v>0.12920541452730605</v>
      </c>
      <c r="N55" s="365">
        <v>122217</v>
      </c>
      <c r="O55" s="366">
        <v>119905</v>
      </c>
      <c r="P55" s="367">
        <v>2117</v>
      </c>
      <c r="Q55" s="366">
        <v>2259</v>
      </c>
      <c r="R55" s="367">
        <f>SUM(N55:Q55)</f>
        <v>246498</v>
      </c>
      <c r="S55" s="368">
        <f>R55/$R$9</f>
        <v>0.05302586543109303</v>
      </c>
      <c r="T55" s="379">
        <v>110552</v>
      </c>
      <c r="U55" s="366">
        <v>108305</v>
      </c>
      <c r="V55" s="367">
        <v>2673</v>
      </c>
      <c r="W55" s="366">
        <v>2954</v>
      </c>
      <c r="X55" s="367">
        <f>SUM(T55:W55)</f>
        <v>224484</v>
      </c>
      <c r="Y55" s="370">
        <f>IF(ISERROR(R55/X55-1),"         /0",IF(R55/X55&gt;5,"  *  ",(R55/X55-1)))</f>
        <v>0.09806489549366537</v>
      </c>
    </row>
    <row r="56" spans="1:25" s="37" customFormat="1" ht="19.5" customHeight="1">
      <c r="A56" s="364" t="s">
        <v>182</v>
      </c>
      <c r="B56" s="365">
        <v>12751</v>
      </c>
      <c r="C56" s="366">
        <v>13492</v>
      </c>
      <c r="D56" s="367">
        <v>0</v>
      </c>
      <c r="E56" s="366">
        <v>0</v>
      </c>
      <c r="F56" s="367">
        <f>SUM(B56:E56)</f>
        <v>26243</v>
      </c>
      <c r="G56" s="368">
        <f>F56/$F$9</f>
        <v>0.02319835508519824</v>
      </c>
      <c r="H56" s="365">
        <v>11575</v>
      </c>
      <c r="I56" s="366">
        <v>10960</v>
      </c>
      <c r="J56" s="367"/>
      <c r="K56" s="366"/>
      <c r="L56" s="367">
        <f>SUM(H56:K56)</f>
        <v>22535</v>
      </c>
      <c r="M56" s="369">
        <f>IF(ISERROR(F56/L56-1),"         /0",(F56/L56-1))</f>
        <v>0.16454404260039945</v>
      </c>
      <c r="N56" s="365">
        <v>49162</v>
      </c>
      <c r="O56" s="366">
        <v>50584</v>
      </c>
      <c r="P56" s="367"/>
      <c r="Q56" s="366"/>
      <c r="R56" s="367">
        <f>SUM(N56:Q56)</f>
        <v>99746</v>
      </c>
      <c r="S56" s="368">
        <f>R56/$R$9</f>
        <v>0.02145704213944862</v>
      </c>
      <c r="T56" s="379">
        <v>41823</v>
      </c>
      <c r="U56" s="366">
        <v>41140</v>
      </c>
      <c r="V56" s="367"/>
      <c r="W56" s="366"/>
      <c r="X56" s="367">
        <f>SUM(T56:W56)</f>
        <v>82963</v>
      </c>
      <c r="Y56" s="370">
        <f>IF(ISERROR(R56/X56-1),"         /0",IF(R56/X56&gt;5,"  *  ",(R56/X56-1)))</f>
        <v>0.20229499897544678</v>
      </c>
    </row>
    <row r="57" spans="1:25" s="37" customFormat="1" ht="19.5" customHeight="1">
      <c r="A57" s="364" t="s">
        <v>185</v>
      </c>
      <c r="B57" s="365">
        <v>12509</v>
      </c>
      <c r="C57" s="366">
        <v>11450</v>
      </c>
      <c r="D57" s="367">
        <v>558</v>
      </c>
      <c r="E57" s="366">
        <v>553</v>
      </c>
      <c r="F57" s="367">
        <f aca="true" t="shared" si="24" ref="F57:F62">SUM(B57:E57)</f>
        <v>25070</v>
      </c>
      <c r="G57" s="368">
        <f aca="true" t="shared" si="25" ref="G57:G62">F57/$F$9</f>
        <v>0.022161443508208662</v>
      </c>
      <c r="H57" s="365">
        <v>10306</v>
      </c>
      <c r="I57" s="366">
        <v>9443</v>
      </c>
      <c r="J57" s="367"/>
      <c r="K57" s="366"/>
      <c r="L57" s="367">
        <f aca="true" t="shared" si="26" ref="L57:L62">SUM(H57:K57)</f>
        <v>19749</v>
      </c>
      <c r="M57" s="369">
        <f aca="true" t="shared" si="27" ref="M57:M62">IF(ISERROR(F57/L57-1),"         /0",(F57/L57-1))</f>
        <v>0.2694313636133474</v>
      </c>
      <c r="N57" s="365">
        <v>46293</v>
      </c>
      <c r="O57" s="366">
        <v>43883</v>
      </c>
      <c r="P57" s="367">
        <v>2685</v>
      </c>
      <c r="Q57" s="366">
        <v>2588</v>
      </c>
      <c r="R57" s="367">
        <f aca="true" t="shared" si="28" ref="R57:R62">SUM(N57:Q57)</f>
        <v>95449</v>
      </c>
      <c r="S57" s="368">
        <f aca="true" t="shared" si="29" ref="S57:S62">R57/$R$9</f>
        <v>0.020532685172019238</v>
      </c>
      <c r="T57" s="379">
        <v>39015</v>
      </c>
      <c r="U57" s="366">
        <v>37042</v>
      </c>
      <c r="V57" s="367">
        <v>1739</v>
      </c>
      <c r="W57" s="366">
        <v>1651</v>
      </c>
      <c r="X57" s="367">
        <f aca="true" t="shared" si="30" ref="X57:X62">SUM(T57:W57)</f>
        <v>79447</v>
      </c>
      <c r="Y57" s="370">
        <f aca="true" t="shared" si="31" ref="Y57:Y62">IF(ISERROR(R57/X57-1),"         /0",IF(R57/X57&gt;5,"  *  ",(R57/X57-1)))</f>
        <v>0.20141729706596845</v>
      </c>
    </row>
    <row r="58" spans="1:25" s="37" customFormat="1" ht="19.5" customHeight="1">
      <c r="A58" s="364" t="s">
        <v>188</v>
      </c>
      <c r="B58" s="365">
        <v>8604</v>
      </c>
      <c r="C58" s="366">
        <v>8920</v>
      </c>
      <c r="D58" s="367">
        <v>0</v>
      </c>
      <c r="E58" s="366">
        <v>0</v>
      </c>
      <c r="F58" s="367">
        <f t="shared" si="24"/>
        <v>17524</v>
      </c>
      <c r="G58" s="368">
        <f t="shared" si="25"/>
        <v>0.01549091089101909</v>
      </c>
      <c r="H58" s="365">
        <v>9638</v>
      </c>
      <c r="I58" s="366">
        <v>9937</v>
      </c>
      <c r="J58" s="367"/>
      <c r="K58" s="366">
        <v>90</v>
      </c>
      <c r="L58" s="367">
        <f t="shared" si="26"/>
        <v>19665</v>
      </c>
      <c r="M58" s="369">
        <f t="shared" si="27"/>
        <v>-0.10887363335875921</v>
      </c>
      <c r="N58" s="365">
        <v>34720</v>
      </c>
      <c r="O58" s="366">
        <v>33875</v>
      </c>
      <c r="P58" s="367"/>
      <c r="Q58" s="366"/>
      <c r="R58" s="367">
        <f t="shared" si="28"/>
        <v>68595</v>
      </c>
      <c r="S58" s="368">
        <f t="shared" si="29"/>
        <v>0.014755938138426381</v>
      </c>
      <c r="T58" s="379">
        <v>37409</v>
      </c>
      <c r="U58" s="366">
        <v>35783</v>
      </c>
      <c r="V58" s="367">
        <v>148</v>
      </c>
      <c r="W58" s="366">
        <v>238</v>
      </c>
      <c r="X58" s="367">
        <f t="shared" si="30"/>
        <v>73578</v>
      </c>
      <c r="Y58" s="370">
        <f t="shared" si="31"/>
        <v>-0.06772404794911524</v>
      </c>
    </row>
    <row r="59" spans="1:25" s="37" customFormat="1" ht="19.5" customHeight="1">
      <c r="A59" s="364" t="s">
        <v>176</v>
      </c>
      <c r="B59" s="365">
        <v>6002</v>
      </c>
      <c r="C59" s="366">
        <v>5719</v>
      </c>
      <c r="D59" s="367">
        <v>0</v>
      </c>
      <c r="E59" s="366">
        <v>0</v>
      </c>
      <c r="F59" s="367">
        <f t="shared" si="24"/>
        <v>11721</v>
      </c>
      <c r="G59" s="368">
        <f t="shared" si="25"/>
        <v>0.010361159926594086</v>
      </c>
      <c r="H59" s="365">
        <v>8302</v>
      </c>
      <c r="I59" s="366">
        <v>8128</v>
      </c>
      <c r="J59" s="367"/>
      <c r="K59" s="366"/>
      <c r="L59" s="367">
        <f t="shared" si="26"/>
        <v>16430</v>
      </c>
      <c r="M59" s="369">
        <f t="shared" si="27"/>
        <v>-0.2866098600121728</v>
      </c>
      <c r="N59" s="365">
        <v>17243</v>
      </c>
      <c r="O59" s="366">
        <v>16337</v>
      </c>
      <c r="P59" s="367"/>
      <c r="Q59" s="366"/>
      <c r="R59" s="367">
        <f t="shared" si="28"/>
        <v>33580</v>
      </c>
      <c r="S59" s="368">
        <f t="shared" si="29"/>
        <v>0.007223622752217478</v>
      </c>
      <c r="T59" s="379">
        <v>31734</v>
      </c>
      <c r="U59" s="366">
        <v>29194</v>
      </c>
      <c r="V59" s="367"/>
      <c r="W59" s="366"/>
      <c r="X59" s="367">
        <f t="shared" si="30"/>
        <v>60928</v>
      </c>
      <c r="Y59" s="370">
        <f t="shared" si="31"/>
        <v>-0.44885766806722693</v>
      </c>
    </row>
    <row r="60" spans="1:25" s="37" customFormat="1" ht="19.5" customHeight="1">
      <c r="A60" s="364" t="s">
        <v>187</v>
      </c>
      <c r="B60" s="365">
        <v>5052</v>
      </c>
      <c r="C60" s="366">
        <v>4829</v>
      </c>
      <c r="D60" s="367">
        <v>0</v>
      </c>
      <c r="E60" s="366">
        <v>0</v>
      </c>
      <c r="F60" s="367">
        <f t="shared" si="24"/>
        <v>9881</v>
      </c>
      <c r="G60" s="368">
        <f t="shared" si="25"/>
        <v>0.008734631962688862</v>
      </c>
      <c r="H60" s="365">
        <v>5983</v>
      </c>
      <c r="I60" s="366">
        <v>5278</v>
      </c>
      <c r="J60" s="367"/>
      <c r="K60" s="366"/>
      <c r="L60" s="367">
        <f t="shared" si="26"/>
        <v>11261</v>
      </c>
      <c r="M60" s="369">
        <f t="shared" si="27"/>
        <v>-0.12254684308675956</v>
      </c>
      <c r="N60" s="365">
        <v>22933</v>
      </c>
      <c r="O60" s="366">
        <v>21663</v>
      </c>
      <c r="P60" s="367"/>
      <c r="Q60" s="366"/>
      <c r="R60" s="367">
        <f t="shared" si="28"/>
        <v>44596</v>
      </c>
      <c r="S60" s="368">
        <f t="shared" si="29"/>
        <v>0.009593349620544688</v>
      </c>
      <c r="T60" s="379">
        <v>23944</v>
      </c>
      <c r="U60" s="366">
        <v>19919</v>
      </c>
      <c r="V60" s="367"/>
      <c r="W60" s="366"/>
      <c r="X60" s="367">
        <f t="shared" si="30"/>
        <v>43863</v>
      </c>
      <c r="Y60" s="370">
        <f t="shared" si="31"/>
        <v>0.016711123270182204</v>
      </c>
    </row>
    <row r="61" spans="1:25" s="37" customFormat="1" ht="19.5" customHeight="1">
      <c r="A61" s="364" t="s">
        <v>196</v>
      </c>
      <c r="B61" s="365">
        <v>3848</v>
      </c>
      <c r="C61" s="366">
        <v>3343</v>
      </c>
      <c r="D61" s="367">
        <v>0</v>
      </c>
      <c r="E61" s="366">
        <v>0</v>
      </c>
      <c r="F61" s="367">
        <f t="shared" si="24"/>
        <v>7191</v>
      </c>
      <c r="G61" s="368">
        <f t="shared" si="25"/>
        <v>0.006356718798066553</v>
      </c>
      <c r="H61" s="365">
        <v>4397</v>
      </c>
      <c r="I61" s="366">
        <v>4187</v>
      </c>
      <c r="J61" s="367"/>
      <c r="K61" s="366"/>
      <c r="L61" s="367">
        <f t="shared" si="26"/>
        <v>8584</v>
      </c>
      <c r="M61" s="369">
        <f t="shared" si="27"/>
        <v>-0.1622786579683131</v>
      </c>
      <c r="N61" s="365">
        <v>19215</v>
      </c>
      <c r="O61" s="366">
        <v>18710</v>
      </c>
      <c r="P61" s="367">
        <v>33</v>
      </c>
      <c r="Q61" s="366"/>
      <c r="R61" s="367">
        <f t="shared" si="28"/>
        <v>37958</v>
      </c>
      <c r="S61" s="368">
        <f t="shared" si="29"/>
        <v>0.008165404181913968</v>
      </c>
      <c r="T61" s="379">
        <v>21824</v>
      </c>
      <c r="U61" s="366">
        <v>18890</v>
      </c>
      <c r="V61" s="367"/>
      <c r="W61" s="366"/>
      <c r="X61" s="367">
        <f t="shared" si="30"/>
        <v>40714</v>
      </c>
      <c r="Y61" s="370">
        <f t="shared" si="31"/>
        <v>-0.06769170309967087</v>
      </c>
    </row>
    <row r="62" spans="1:25" s="37" customFormat="1" ht="19.5" customHeight="1">
      <c r="A62" s="364" t="s">
        <v>159</v>
      </c>
      <c r="B62" s="365">
        <v>1936</v>
      </c>
      <c r="C62" s="366">
        <v>1606</v>
      </c>
      <c r="D62" s="367">
        <v>0</v>
      </c>
      <c r="E62" s="366">
        <v>0</v>
      </c>
      <c r="F62" s="367">
        <f t="shared" si="24"/>
        <v>3542</v>
      </c>
      <c r="G62" s="368">
        <f t="shared" si="25"/>
        <v>0.003131066330517554</v>
      </c>
      <c r="H62" s="365">
        <v>2890</v>
      </c>
      <c r="I62" s="366">
        <v>2513</v>
      </c>
      <c r="J62" s="367"/>
      <c r="K62" s="366"/>
      <c r="L62" s="367">
        <f t="shared" si="26"/>
        <v>5403</v>
      </c>
      <c r="M62" s="369">
        <f t="shared" si="27"/>
        <v>-0.34443827503238944</v>
      </c>
      <c r="N62" s="365">
        <v>8084</v>
      </c>
      <c r="O62" s="366">
        <v>7817</v>
      </c>
      <c r="P62" s="367">
        <v>254</v>
      </c>
      <c r="Q62" s="366">
        <v>229</v>
      </c>
      <c r="R62" s="367">
        <f t="shared" si="28"/>
        <v>16384</v>
      </c>
      <c r="S62" s="368">
        <f t="shared" si="29"/>
        <v>0.003524473947955067</v>
      </c>
      <c r="T62" s="379">
        <v>14170</v>
      </c>
      <c r="U62" s="366">
        <v>13648</v>
      </c>
      <c r="V62" s="367"/>
      <c r="W62" s="366"/>
      <c r="X62" s="367">
        <f t="shared" si="30"/>
        <v>27818</v>
      </c>
      <c r="Y62" s="370">
        <f t="shared" si="31"/>
        <v>-0.41102883025379255</v>
      </c>
    </row>
    <row r="63" spans="1:25" s="37" customFormat="1" ht="19.5" customHeight="1">
      <c r="A63" s="364" t="s">
        <v>201</v>
      </c>
      <c r="B63" s="365">
        <v>602</v>
      </c>
      <c r="C63" s="366">
        <v>646</v>
      </c>
      <c r="D63" s="367">
        <v>0</v>
      </c>
      <c r="E63" s="366">
        <v>0</v>
      </c>
      <c r="F63" s="367">
        <f>SUM(B63:E63)</f>
        <v>1248</v>
      </c>
      <c r="G63" s="368">
        <f>F63/$F$9</f>
        <v>0.0011032102711704991</v>
      </c>
      <c r="H63" s="365">
        <v>1745</v>
      </c>
      <c r="I63" s="366">
        <v>1679</v>
      </c>
      <c r="J63" s="367">
        <v>48</v>
      </c>
      <c r="K63" s="366"/>
      <c r="L63" s="367">
        <f>SUM(H63:K63)</f>
        <v>3472</v>
      </c>
      <c r="M63" s="369">
        <f>IF(ISERROR(F63/L63-1),"         /0",(F63/L63-1))</f>
        <v>-0.6405529953917051</v>
      </c>
      <c r="N63" s="365">
        <v>3563</v>
      </c>
      <c r="O63" s="366">
        <v>3551</v>
      </c>
      <c r="P63" s="367">
        <v>1472</v>
      </c>
      <c r="Q63" s="366">
        <v>1050</v>
      </c>
      <c r="R63" s="367">
        <f>SUM(N63:Q63)</f>
        <v>9636</v>
      </c>
      <c r="S63" s="368">
        <f>R63/$R$9</f>
        <v>0.002072865659331972</v>
      </c>
      <c r="T63" s="379">
        <v>9678</v>
      </c>
      <c r="U63" s="366">
        <v>8784</v>
      </c>
      <c r="V63" s="367">
        <v>1445</v>
      </c>
      <c r="W63" s="366">
        <v>926</v>
      </c>
      <c r="X63" s="367">
        <f>SUM(T63:W63)</f>
        <v>20833</v>
      </c>
      <c r="Y63" s="370">
        <f>IF(ISERROR(R63/X63-1),"         /0",IF(R63/X63&gt;5,"  *  ",(R63/X63-1)))</f>
        <v>-0.5374645994335909</v>
      </c>
    </row>
    <row r="64" spans="1:25" s="37" customFormat="1" ht="19.5" customHeight="1" thickBot="1">
      <c r="A64" s="364" t="s">
        <v>169</v>
      </c>
      <c r="B64" s="365">
        <v>319</v>
      </c>
      <c r="C64" s="366">
        <v>319</v>
      </c>
      <c r="D64" s="367">
        <v>8</v>
      </c>
      <c r="E64" s="366">
        <v>19</v>
      </c>
      <c r="F64" s="367">
        <f>SUM(B64:E64)</f>
        <v>665</v>
      </c>
      <c r="G64" s="368">
        <f>F64/$F$9</f>
        <v>0.0005878484217374855</v>
      </c>
      <c r="H64" s="365">
        <v>1970</v>
      </c>
      <c r="I64" s="366">
        <v>2918</v>
      </c>
      <c r="J64" s="367">
        <v>70</v>
      </c>
      <c r="K64" s="366">
        <v>36</v>
      </c>
      <c r="L64" s="367">
        <f>SUM(H64:K64)</f>
        <v>4994</v>
      </c>
      <c r="M64" s="369">
        <f>IF(ISERROR(F64/L64-1),"         /0",(F64/L64-1))</f>
        <v>-0.8668402082498998</v>
      </c>
      <c r="N64" s="365">
        <v>1080</v>
      </c>
      <c r="O64" s="366">
        <v>1597</v>
      </c>
      <c r="P64" s="367">
        <v>81</v>
      </c>
      <c r="Q64" s="366">
        <v>81</v>
      </c>
      <c r="R64" s="367">
        <f>SUM(N64:Q64)</f>
        <v>2839</v>
      </c>
      <c r="S64" s="368">
        <f>R64/$R$9</f>
        <v>0.0006107166466213645</v>
      </c>
      <c r="T64" s="379">
        <v>11882</v>
      </c>
      <c r="U64" s="366">
        <v>12440</v>
      </c>
      <c r="V64" s="367">
        <v>280</v>
      </c>
      <c r="W64" s="366">
        <v>248</v>
      </c>
      <c r="X64" s="367">
        <f>SUM(T64:W64)</f>
        <v>24850</v>
      </c>
      <c r="Y64" s="370">
        <f>IF(ISERROR(R64/X64-1),"         /0",IF(R64/X64&gt;5,"  *  ",(R64/X64-1)))</f>
        <v>-0.8857545271629779</v>
      </c>
    </row>
    <row r="65" spans="1:25" s="59" customFormat="1" ht="19.5" customHeight="1">
      <c r="A65" s="68" t="s">
        <v>49</v>
      </c>
      <c r="B65" s="65">
        <f>SUM(B66:B70)</f>
        <v>15989</v>
      </c>
      <c r="C65" s="64">
        <f>SUM(C66:C70)</f>
        <v>15943</v>
      </c>
      <c r="D65" s="63">
        <f>SUM(D66:D70)</f>
        <v>82</v>
      </c>
      <c r="E65" s="64">
        <f>SUM(E66:E70)</f>
        <v>65</v>
      </c>
      <c r="F65" s="63">
        <f aca="true" t="shared" si="32" ref="F65:F71">SUM(B65:E65)</f>
        <v>32079</v>
      </c>
      <c r="G65" s="66">
        <f aca="true" t="shared" si="33" ref="G65:G71">F65/$F$9</f>
        <v>0.02835727747506285</v>
      </c>
      <c r="H65" s="65">
        <f>SUM(H66:H70)</f>
        <v>12326</v>
      </c>
      <c r="I65" s="64">
        <f>SUM(I66:I70)</f>
        <v>12671</v>
      </c>
      <c r="J65" s="63">
        <f>SUM(J66:J70)</f>
        <v>217</v>
      </c>
      <c r="K65" s="64">
        <f>SUM(K66:K70)</f>
        <v>217</v>
      </c>
      <c r="L65" s="63">
        <f aca="true" t="shared" si="34" ref="L65:L71">SUM(H65:K65)</f>
        <v>25431</v>
      </c>
      <c r="M65" s="67">
        <f aca="true" t="shared" si="35" ref="M65:M71">IF(ISERROR(F65/L65-1),"         /0",(F65/L65-1))</f>
        <v>0.2614132358145571</v>
      </c>
      <c r="N65" s="65">
        <f>SUM(N66:N70)</f>
        <v>60168</v>
      </c>
      <c r="O65" s="64">
        <f>SUM(O66:O70)</f>
        <v>62162</v>
      </c>
      <c r="P65" s="63">
        <f>SUM(P66:P70)</f>
        <v>740</v>
      </c>
      <c r="Q65" s="64">
        <f>SUM(Q66:Q70)</f>
        <v>819</v>
      </c>
      <c r="R65" s="63">
        <f aca="true" t="shared" si="36" ref="R65:R71">SUM(N65:Q65)</f>
        <v>123889</v>
      </c>
      <c r="S65" s="66">
        <f aca="true" t="shared" si="37" ref="S65:S71">R65/$R$9</f>
        <v>0.02665060747913851</v>
      </c>
      <c r="T65" s="65">
        <f>SUM(T66:T70)</f>
        <v>48435</v>
      </c>
      <c r="U65" s="64">
        <f>SUM(U66:U70)</f>
        <v>51677</v>
      </c>
      <c r="V65" s="63">
        <f>SUM(V66:V70)</f>
        <v>2652</v>
      </c>
      <c r="W65" s="64">
        <f>SUM(W66:W70)</f>
        <v>3083</v>
      </c>
      <c r="X65" s="63">
        <f aca="true" t="shared" si="38" ref="X65:X71">SUM(T65:W65)</f>
        <v>105847</v>
      </c>
      <c r="Y65" s="60">
        <f aca="true" t="shared" si="39" ref="Y65:Y71">IF(ISERROR(R65/X65-1),"         /0",IF(R65/X65&gt;5,"  *  ",(R65/X65-1)))</f>
        <v>0.17045357922284055</v>
      </c>
    </row>
    <row r="66" spans="1:25" ht="19.5" customHeight="1">
      <c r="A66" s="357" t="s">
        <v>176</v>
      </c>
      <c r="B66" s="358">
        <v>8220</v>
      </c>
      <c r="C66" s="359">
        <v>7761</v>
      </c>
      <c r="D66" s="360">
        <v>0</v>
      </c>
      <c r="E66" s="359">
        <v>0</v>
      </c>
      <c r="F66" s="360">
        <f t="shared" si="32"/>
        <v>15981</v>
      </c>
      <c r="G66" s="361">
        <f t="shared" si="33"/>
        <v>0.014126925756070309</v>
      </c>
      <c r="H66" s="358">
        <v>2779</v>
      </c>
      <c r="I66" s="359">
        <v>2799</v>
      </c>
      <c r="J66" s="360"/>
      <c r="K66" s="359"/>
      <c r="L66" s="360">
        <f t="shared" si="34"/>
        <v>5578</v>
      </c>
      <c r="M66" s="362">
        <f t="shared" si="35"/>
        <v>1.865005378271782</v>
      </c>
      <c r="N66" s="358">
        <v>33451</v>
      </c>
      <c r="O66" s="359">
        <v>32295</v>
      </c>
      <c r="P66" s="360"/>
      <c r="Q66" s="359"/>
      <c r="R66" s="360">
        <f t="shared" si="36"/>
        <v>65746</v>
      </c>
      <c r="S66" s="361">
        <f t="shared" si="37"/>
        <v>0.014143070323623892</v>
      </c>
      <c r="T66" s="378">
        <v>7789</v>
      </c>
      <c r="U66" s="359">
        <v>7690</v>
      </c>
      <c r="V66" s="360"/>
      <c r="W66" s="359">
        <v>116</v>
      </c>
      <c r="X66" s="360">
        <f t="shared" si="38"/>
        <v>15595</v>
      </c>
      <c r="Y66" s="363">
        <f t="shared" si="39"/>
        <v>3.2158384097467136</v>
      </c>
    </row>
    <row r="67" spans="1:25" ht="19.5" customHeight="1">
      <c r="A67" s="364" t="s">
        <v>158</v>
      </c>
      <c r="B67" s="365">
        <v>3832</v>
      </c>
      <c r="C67" s="366">
        <v>4455</v>
      </c>
      <c r="D67" s="367">
        <v>0</v>
      </c>
      <c r="E67" s="366">
        <v>0</v>
      </c>
      <c r="F67" s="367">
        <f t="shared" si="32"/>
        <v>8287</v>
      </c>
      <c r="G67" s="368">
        <f t="shared" si="33"/>
        <v>0.007325563715697056</v>
      </c>
      <c r="H67" s="365">
        <v>6769</v>
      </c>
      <c r="I67" s="366">
        <v>7035</v>
      </c>
      <c r="J67" s="367">
        <v>1</v>
      </c>
      <c r="K67" s="366">
        <v>0</v>
      </c>
      <c r="L67" s="367">
        <f t="shared" si="34"/>
        <v>13805</v>
      </c>
      <c r="M67" s="369">
        <f t="shared" si="35"/>
        <v>-0.39971024990945314</v>
      </c>
      <c r="N67" s="365">
        <v>13654</v>
      </c>
      <c r="O67" s="366">
        <v>15832</v>
      </c>
      <c r="P67" s="367">
        <v>420</v>
      </c>
      <c r="Q67" s="366">
        <v>492</v>
      </c>
      <c r="R67" s="367">
        <f t="shared" si="36"/>
        <v>30398</v>
      </c>
      <c r="S67" s="368">
        <f t="shared" si="37"/>
        <v>0.006539121036983528</v>
      </c>
      <c r="T67" s="379">
        <v>27386</v>
      </c>
      <c r="U67" s="366">
        <v>29272</v>
      </c>
      <c r="V67" s="367">
        <v>51</v>
      </c>
      <c r="W67" s="366">
        <v>186</v>
      </c>
      <c r="X67" s="367">
        <f t="shared" si="38"/>
        <v>56895</v>
      </c>
      <c r="Y67" s="370">
        <f t="shared" si="39"/>
        <v>-0.4657175498725723</v>
      </c>
    </row>
    <row r="68" spans="1:25" ht="19.5" customHeight="1">
      <c r="A68" s="364" t="s">
        <v>163</v>
      </c>
      <c r="B68" s="365">
        <v>2701</v>
      </c>
      <c r="C68" s="366">
        <v>2496</v>
      </c>
      <c r="D68" s="367">
        <v>0</v>
      </c>
      <c r="E68" s="366">
        <v>0</v>
      </c>
      <c r="F68" s="367">
        <f t="shared" si="32"/>
        <v>5197</v>
      </c>
      <c r="G68" s="368">
        <f t="shared" si="33"/>
        <v>0.0045940575154431755</v>
      </c>
      <c r="H68" s="365">
        <v>1100</v>
      </c>
      <c r="I68" s="366">
        <v>1116</v>
      </c>
      <c r="J68" s="367"/>
      <c r="K68" s="366"/>
      <c r="L68" s="367">
        <f t="shared" si="34"/>
        <v>2216</v>
      </c>
      <c r="M68" s="369">
        <f t="shared" si="35"/>
        <v>1.345216606498195</v>
      </c>
      <c r="N68" s="365">
        <v>8320</v>
      </c>
      <c r="O68" s="366">
        <v>8788</v>
      </c>
      <c r="P68" s="367"/>
      <c r="Q68" s="366"/>
      <c r="R68" s="367">
        <f t="shared" si="36"/>
        <v>17108</v>
      </c>
      <c r="S68" s="368">
        <f t="shared" si="37"/>
        <v>0.0036802185242685113</v>
      </c>
      <c r="T68" s="379">
        <v>5692</v>
      </c>
      <c r="U68" s="366">
        <v>6033</v>
      </c>
      <c r="V68" s="367"/>
      <c r="W68" s="366"/>
      <c r="X68" s="367">
        <f t="shared" si="38"/>
        <v>11725</v>
      </c>
      <c r="Y68" s="370">
        <f t="shared" si="39"/>
        <v>0.4591044776119404</v>
      </c>
    </row>
    <row r="69" spans="1:25" ht="19.5" customHeight="1">
      <c r="A69" s="364" t="s">
        <v>159</v>
      </c>
      <c r="B69" s="365">
        <v>864</v>
      </c>
      <c r="C69" s="366">
        <v>960</v>
      </c>
      <c r="D69" s="367">
        <v>0</v>
      </c>
      <c r="E69" s="366">
        <v>0</v>
      </c>
      <c r="F69" s="367">
        <f t="shared" si="32"/>
        <v>1824</v>
      </c>
      <c r="G69" s="368">
        <f t="shared" si="33"/>
        <v>0.00161238424247996</v>
      </c>
      <c r="H69" s="365">
        <v>1148</v>
      </c>
      <c r="I69" s="366">
        <v>1175</v>
      </c>
      <c r="J69" s="367"/>
      <c r="K69" s="366"/>
      <c r="L69" s="367">
        <f t="shared" si="34"/>
        <v>2323</v>
      </c>
      <c r="M69" s="369">
        <f t="shared" si="35"/>
        <v>-0.21480843736547572</v>
      </c>
      <c r="N69" s="365">
        <v>3292</v>
      </c>
      <c r="O69" s="366">
        <v>3828</v>
      </c>
      <c r="P69" s="367"/>
      <c r="Q69" s="366"/>
      <c r="R69" s="367">
        <f t="shared" si="36"/>
        <v>7120</v>
      </c>
      <c r="S69" s="368">
        <f t="shared" si="37"/>
        <v>0.0015316317449609424</v>
      </c>
      <c r="T69" s="379">
        <v>4648</v>
      </c>
      <c r="U69" s="366">
        <v>4783</v>
      </c>
      <c r="V69" s="367"/>
      <c r="W69" s="366"/>
      <c r="X69" s="367">
        <f t="shared" si="38"/>
        <v>9431</v>
      </c>
      <c r="Y69" s="370">
        <f t="shared" si="39"/>
        <v>-0.24504294348425404</v>
      </c>
    </row>
    <row r="70" spans="1:25" ht="19.5" customHeight="1" thickBot="1">
      <c r="A70" s="364" t="s">
        <v>169</v>
      </c>
      <c r="B70" s="365">
        <v>372</v>
      </c>
      <c r="C70" s="366">
        <v>271</v>
      </c>
      <c r="D70" s="367">
        <v>82</v>
      </c>
      <c r="E70" s="366">
        <v>65</v>
      </c>
      <c r="F70" s="367">
        <f t="shared" si="32"/>
        <v>790</v>
      </c>
      <c r="G70" s="368">
        <f t="shared" si="33"/>
        <v>0.0006983462453723511</v>
      </c>
      <c r="H70" s="365">
        <v>530</v>
      </c>
      <c r="I70" s="366">
        <v>546</v>
      </c>
      <c r="J70" s="367">
        <v>216</v>
      </c>
      <c r="K70" s="366">
        <v>217</v>
      </c>
      <c r="L70" s="367">
        <f t="shared" si="34"/>
        <v>1509</v>
      </c>
      <c r="M70" s="369">
        <f t="shared" si="35"/>
        <v>-0.47647448641484424</v>
      </c>
      <c r="N70" s="365">
        <v>1451</v>
      </c>
      <c r="O70" s="366">
        <v>1419</v>
      </c>
      <c r="P70" s="367">
        <v>320</v>
      </c>
      <c r="Q70" s="366">
        <v>327</v>
      </c>
      <c r="R70" s="367">
        <f t="shared" si="36"/>
        <v>3517</v>
      </c>
      <c r="S70" s="368">
        <f t="shared" si="37"/>
        <v>0.000756565849301634</v>
      </c>
      <c r="T70" s="379">
        <v>2920</v>
      </c>
      <c r="U70" s="366">
        <v>3899</v>
      </c>
      <c r="V70" s="367">
        <v>2601</v>
      </c>
      <c r="W70" s="366">
        <v>2781</v>
      </c>
      <c r="X70" s="367">
        <f t="shared" si="38"/>
        <v>12201</v>
      </c>
      <c r="Y70" s="370">
        <f t="shared" si="39"/>
        <v>-0.7117449389394312</v>
      </c>
    </row>
    <row r="71" spans="1:25" s="37" customFormat="1" ht="19.5" customHeight="1" thickBot="1">
      <c r="A71" s="58" t="s">
        <v>48</v>
      </c>
      <c r="B71" s="55">
        <v>3240</v>
      </c>
      <c r="C71" s="54">
        <v>3289</v>
      </c>
      <c r="D71" s="53">
        <v>0</v>
      </c>
      <c r="E71" s="54">
        <v>0</v>
      </c>
      <c r="F71" s="53">
        <f t="shared" si="32"/>
        <v>6529</v>
      </c>
      <c r="G71" s="56">
        <f t="shared" si="33"/>
        <v>0.005771522324096305</v>
      </c>
      <c r="H71" s="55">
        <v>3117</v>
      </c>
      <c r="I71" s="54">
        <v>3150</v>
      </c>
      <c r="J71" s="53">
        <v>8</v>
      </c>
      <c r="K71" s="54">
        <v>0</v>
      </c>
      <c r="L71" s="53">
        <f>SUM(H71:K71)</f>
        <v>6275</v>
      </c>
      <c r="M71" s="57">
        <f t="shared" si="35"/>
        <v>0.04047808764940242</v>
      </c>
      <c r="N71" s="55">
        <v>12935</v>
      </c>
      <c r="O71" s="54">
        <v>11515</v>
      </c>
      <c r="P71" s="53">
        <v>0</v>
      </c>
      <c r="Q71" s="54">
        <v>0</v>
      </c>
      <c r="R71" s="53">
        <f>SUM(N71:Q71)</f>
        <v>24450</v>
      </c>
      <c r="S71" s="56">
        <f t="shared" si="37"/>
        <v>0.0052596062028504266</v>
      </c>
      <c r="T71" s="55">
        <v>10548</v>
      </c>
      <c r="U71" s="54">
        <v>10667</v>
      </c>
      <c r="V71" s="53">
        <v>22</v>
      </c>
      <c r="W71" s="54">
        <v>14</v>
      </c>
      <c r="X71" s="53">
        <f>SUM(T71:W71)</f>
        <v>21251</v>
      </c>
      <c r="Y71" s="50">
        <f t="shared" si="39"/>
        <v>0.15053409251329342</v>
      </c>
    </row>
    <row r="72" ht="7.5" customHeight="1" thickTop="1">
      <c r="A72" s="22"/>
    </row>
    <row r="73" ht="14.25">
      <c r="A73" s="22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2:Y65536 M72:M65536 Y3 M3">
    <cfRule type="cellIs" priority="3" dxfId="99" operator="lessThan" stopIfTrue="1">
      <formula>0</formula>
    </cfRule>
  </conditionalFormatting>
  <conditionalFormatting sqref="Y9:Y71 M9:M71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37.140625" style="23" customWidth="1"/>
    <col min="2" max="2" width="8.28125" style="23" customWidth="1"/>
    <col min="3" max="3" width="9.7109375" style="23" bestFit="1" customWidth="1"/>
    <col min="4" max="4" width="8.00390625" style="23" bestFit="1" customWidth="1"/>
    <col min="5" max="5" width="9.140625" style="23" customWidth="1"/>
    <col min="6" max="6" width="8.57421875" style="23" bestFit="1" customWidth="1"/>
    <col min="7" max="7" width="9.00390625" style="23" bestFit="1" customWidth="1"/>
    <col min="8" max="8" width="8.28125" style="23" customWidth="1"/>
    <col min="9" max="9" width="9.7109375" style="23" bestFit="1" customWidth="1"/>
    <col min="10" max="10" width="7.8515625" style="23" customWidth="1"/>
    <col min="11" max="11" width="9.00390625" style="23" customWidth="1"/>
    <col min="12" max="12" width="8.421875" style="23" customWidth="1"/>
    <col min="13" max="13" width="10.00390625" style="23" customWidth="1"/>
    <col min="14" max="14" width="9.28125" style="23" bestFit="1" customWidth="1"/>
    <col min="15" max="15" width="9.421875" style="23" customWidth="1"/>
    <col min="16" max="16" width="8.00390625" style="23" customWidth="1"/>
    <col min="17" max="17" width="9.28125" style="23" customWidth="1"/>
    <col min="18" max="18" width="9.8515625" style="23" bestFit="1" customWidth="1"/>
    <col min="19" max="19" width="9.57421875" style="23" customWidth="1"/>
    <col min="20" max="20" width="10.140625" style="23" customWidth="1"/>
    <col min="21" max="21" width="9.421875" style="23" customWidth="1"/>
    <col min="22" max="22" width="8.57421875" style="23" bestFit="1" customWidth="1"/>
    <col min="23" max="23" width="9.00390625" style="23" customWidth="1"/>
    <col min="24" max="24" width="9.8515625" style="23" bestFit="1" customWidth="1"/>
    <col min="25" max="25" width="8.57421875" style="23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49" customFormat="1" ht="15.75" customHeight="1" thickBot="1" thickTop="1">
      <c r="A5" s="714" t="s">
        <v>54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26" customFormat="1" ht="26.25" customHeight="1" thickBot="1">
      <c r="A6" s="715"/>
      <c r="B6" s="680" t="s">
        <v>154</v>
      </c>
      <c r="C6" s="681"/>
      <c r="D6" s="681"/>
      <c r="E6" s="681"/>
      <c r="F6" s="681"/>
      <c r="G6" s="685" t="s">
        <v>31</v>
      </c>
      <c r="H6" s="680" t="s">
        <v>157</v>
      </c>
      <c r="I6" s="681"/>
      <c r="J6" s="681"/>
      <c r="K6" s="681"/>
      <c r="L6" s="681"/>
      <c r="M6" s="682" t="s">
        <v>30</v>
      </c>
      <c r="N6" s="680" t="s">
        <v>155</v>
      </c>
      <c r="O6" s="681"/>
      <c r="P6" s="681"/>
      <c r="Q6" s="681"/>
      <c r="R6" s="681"/>
      <c r="S6" s="685" t="s">
        <v>31</v>
      </c>
      <c r="T6" s="680" t="s">
        <v>156</v>
      </c>
      <c r="U6" s="681"/>
      <c r="V6" s="681"/>
      <c r="W6" s="681"/>
      <c r="X6" s="681"/>
      <c r="Y6" s="698" t="s">
        <v>30</v>
      </c>
    </row>
    <row r="7" spans="1:25" s="26" customFormat="1" ht="26.25" customHeight="1">
      <c r="A7" s="716"/>
      <c r="B7" s="654" t="s">
        <v>20</v>
      </c>
      <c r="C7" s="646"/>
      <c r="D7" s="645" t="s">
        <v>19</v>
      </c>
      <c r="E7" s="646"/>
      <c r="F7" s="713" t="s">
        <v>15</v>
      </c>
      <c r="G7" s="686"/>
      <c r="H7" s="654" t="s">
        <v>20</v>
      </c>
      <c r="I7" s="646"/>
      <c r="J7" s="645" t="s">
        <v>19</v>
      </c>
      <c r="K7" s="646"/>
      <c r="L7" s="713" t="s">
        <v>15</v>
      </c>
      <c r="M7" s="683"/>
      <c r="N7" s="654" t="s">
        <v>20</v>
      </c>
      <c r="O7" s="646"/>
      <c r="P7" s="645" t="s">
        <v>19</v>
      </c>
      <c r="Q7" s="646"/>
      <c r="R7" s="713" t="s">
        <v>15</v>
      </c>
      <c r="S7" s="686"/>
      <c r="T7" s="654" t="s">
        <v>20</v>
      </c>
      <c r="U7" s="646"/>
      <c r="V7" s="645" t="s">
        <v>19</v>
      </c>
      <c r="W7" s="646"/>
      <c r="X7" s="713" t="s">
        <v>15</v>
      </c>
      <c r="Y7" s="699"/>
    </row>
    <row r="8" spans="1:25" s="45" customFormat="1" ht="27" thickBot="1">
      <c r="A8" s="717"/>
      <c r="B8" s="48" t="s">
        <v>28</v>
      </c>
      <c r="C8" s="46" t="s">
        <v>27</v>
      </c>
      <c r="D8" s="47" t="s">
        <v>28</v>
      </c>
      <c r="E8" s="46" t="s">
        <v>27</v>
      </c>
      <c r="F8" s="694"/>
      <c r="G8" s="687"/>
      <c r="H8" s="48" t="s">
        <v>28</v>
      </c>
      <c r="I8" s="46" t="s">
        <v>27</v>
      </c>
      <c r="J8" s="47" t="s">
        <v>28</v>
      </c>
      <c r="K8" s="46" t="s">
        <v>27</v>
      </c>
      <c r="L8" s="694"/>
      <c r="M8" s="684"/>
      <c r="N8" s="48" t="s">
        <v>28</v>
      </c>
      <c r="O8" s="46" t="s">
        <v>27</v>
      </c>
      <c r="P8" s="47" t="s">
        <v>28</v>
      </c>
      <c r="Q8" s="46" t="s">
        <v>27</v>
      </c>
      <c r="R8" s="694"/>
      <c r="S8" s="687"/>
      <c r="T8" s="48" t="s">
        <v>28</v>
      </c>
      <c r="U8" s="46" t="s">
        <v>27</v>
      </c>
      <c r="V8" s="47" t="s">
        <v>28</v>
      </c>
      <c r="W8" s="46" t="s">
        <v>27</v>
      </c>
      <c r="X8" s="694"/>
      <c r="Y8" s="700"/>
    </row>
    <row r="9" spans="1:25" s="525" customFormat="1" ht="18" customHeight="1" thickBot="1" thickTop="1">
      <c r="A9" s="515" t="s">
        <v>22</v>
      </c>
      <c r="B9" s="516">
        <f>B10+B20+B33+B44+B52+B57</f>
        <v>32482.867000000002</v>
      </c>
      <c r="C9" s="517">
        <f>C10+C20+C33+C44+C52+C57</f>
        <v>14883.204</v>
      </c>
      <c r="D9" s="518">
        <f>D10+D20+D33+D44+D52+D57</f>
        <v>9640.805999999997</v>
      </c>
      <c r="E9" s="517">
        <f>E10+E20+E33+E44+E52+E57</f>
        <v>3685.174</v>
      </c>
      <c r="F9" s="518">
        <f aca="true" t="shared" si="0" ref="F9:F19">SUM(B9:E9)</f>
        <v>60692.051</v>
      </c>
      <c r="G9" s="743">
        <f aca="true" t="shared" si="1" ref="G9:G19">F9/$F$9</f>
        <v>1</v>
      </c>
      <c r="H9" s="516">
        <f>H10+H20+H33+H44+H52+H57</f>
        <v>25050.303</v>
      </c>
      <c r="I9" s="517">
        <f>I10+I20+I33+I44+I52+I57</f>
        <v>14368.511999999999</v>
      </c>
      <c r="J9" s="518">
        <f>J10+J20+J33+J44+J52+J57</f>
        <v>17124.501</v>
      </c>
      <c r="K9" s="517">
        <f>K10+K20+K33+K44+K52+K57</f>
        <v>6096.027</v>
      </c>
      <c r="L9" s="518">
        <f aca="true" t="shared" si="2" ref="L9:L19">SUM(H9:K9)</f>
        <v>62639.34300000001</v>
      </c>
      <c r="M9" s="744">
        <f aca="true" t="shared" si="3" ref="M9:M22">IF(ISERROR(F9/L9-1),"         /0",(F9/L9-1))</f>
        <v>-0.031087363097023646</v>
      </c>
      <c r="N9" s="516">
        <f>N10+N20+N33+N44+N52+N57</f>
        <v>113640.91599999998</v>
      </c>
      <c r="O9" s="517">
        <f>O10+O20+O33+O44+O52+O57</f>
        <v>60174.243</v>
      </c>
      <c r="P9" s="518">
        <f>P10+P20+P33+P44+P52+P57</f>
        <v>31394.009999999995</v>
      </c>
      <c r="Q9" s="517">
        <f>Q10+Q20+Q33+Q44+Q52+Q57</f>
        <v>14737.265000000003</v>
      </c>
      <c r="R9" s="518">
        <f aca="true" t="shared" si="4" ref="R9:R19">SUM(N9:Q9)</f>
        <v>219946.434</v>
      </c>
      <c r="S9" s="743">
        <f aca="true" t="shared" si="5" ref="S9:S19">R9/$R$9</f>
        <v>1</v>
      </c>
      <c r="T9" s="516">
        <f>T10+T20+T33+T44+T52+T57</f>
        <v>91780.78100000002</v>
      </c>
      <c r="U9" s="517">
        <f>U10+U20+U33+U44+U52+U57</f>
        <v>51726.458</v>
      </c>
      <c r="V9" s="518">
        <f>V10+V20+V33+V44+V52+V57</f>
        <v>59503.11899999999</v>
      </c>
      <c r="W9" s="517">
        <f>W10+W20+W33+W44+W52+W57</f>
        <v>22232.268</v>
      </c>
      <c r="X9" s="518">
        <f aca="true" t="shared" si="6" ref="X9:X19">SUM(T9:W9)</f>
        <v>225242.62600000002</v>
      </c>
      <c r="Y9" s="745">
        <f>IF(ISERROR(R9/X9-1),"         /0",(R9/X9-1))</f>
        <v>-0.023513275857474758</v>
      </c>
    </row>
    <row r="10" spans="1:25" s="417" customFormat="1" ht="19.5" customHeight="1" thickTop="1">
      <c r="A10" s="419" t="s">
        <v>53</v>
      </c>
      <c r="B10" s="420">
        <f>SUM(B11:B19)</f>
        <v>22112.628</v>
      </c>
      <c r="C10" s="421">
        <f>SUM(C11:C19)</f>
        <v>6257.594</v>
      </c>
      <c r="D10" s="422">
        <f>SUM(D11:D19)</f>
        <v>8297.453999999998</v>
      </c>
      <c r="E10" s="421">
        <f>SUM(E11:E19)</f>
        <v>3191.44</v>
      </c>
      <c r="F10" s="422">
        <f t="shared" si="0"/>
        <v>39859.116</v>
      </c>
      <c r="G10" s="423">
        <f t="shared" si="1"/>
        <v>0.6567435989269831</v>
      </c>
      <c r="H10" s="420">
        <f>SUM(H11:H19)</f>
        <v>15045.517999999998</v>
      </c>
      <c r="I10" s="421">
        <f>SUM(I11:I19)</f>
        <v>5768.260999999999</v>
      </c>
      <c r="J10" s="422">
        <f>SUM(J11:J19)</f>
        <v>14325.653999999999</v>
      </c>
      <c r="K10" s="421">
        <f>SUM(K11:K19)</f>
        <v>4442.195</v>
      </c>
      <c r="L10" s="422">
        <f t="shared" si="2"/>
        <v>39581.62799999999</v>
      </c>
      <c r="M10" s="424">
        <f t="shared" si="3"/>
        <v>0.007010525186079031</v>
      </c>
      <c r="N10" s="420">
        <f>SUM(N11:N19)</f>
        <v>73873.52399999999</v>
      </c>
      <c r="O10" s="421">
        <f>SUM(O11:O19)</f>
        <v>24953.458000000002</v>
      </c>
      <c r="P10" s="422">
        <f>SUM(P11:P19)</f>
        <v>27226.94</v>
      </c>
      <c r="Q10" s="421">
        <f>SUM(Q11:Q19)</f>
        <v>12797.310000000003</v>
      </c>
      <c r="R10" s="422">
        <f t="shared" si="4"/>
        <v>138851.232</v>
      </c>
      <c r="S10" s="423">
        <f t="shared" si="5"/>
        <v>0.6312956726545518</v>
      </c>
      <c r="T10" s="420">
        <f>SUM(T11:T19)</f>
        <v>53349.03100000001</v>
      </c>
      <c r="U10" s="421">
        <f>SUM(U11:U19)</f>
        <v>18996.678</v>
      </c>
      <c r="V10" s="422">
        <f>SUM(V11:V19)</f>
        <v>50394.382999999994</v>
      </c>
      <c r="W10" s="421">
        <f>SUM(W11:W19)</f>
        <v>16344.547000000002</v>
      </c>
      <c r="X10" s="422">
        <f t="shared" si="6"/>
        <v>139084.639</v>
      </c>
      <c r="Y10" s="425">
        <f aca="true" t="shared" si="7" ref="Y10:Y19">IF(ISERROR(R10/X10-1),"         /0",IF(R10/X10&gt;5,"  *  ",(R10/X10-1)))</f>
        <v>-0.0016781651926349728</v>
      </c>
    </row>
    <row r="11" spans="1:25" ht="19.5" customHeight="1">
      <c r="A11" s="357" t="s">
        <v>302</v>
      </c>
      <c r="B11" s="358">
        <v>15076.638</v>
      </c>
      <c r="C11" s="359">
        <v>4559.164</v>
      </c>
      <c r="D11" s="360">
        <v>7469.867999999999</v>
      </c>
      <c r="E11" s="359">
        <v>2944.042</v>
      </c>
      <c r="F11" s="360">
        <f t="shared" si="0"/>
        <v>30049.712</v>
      </c>
      <c r="G11" s="361">
        <f t="shared" si="1"/>
        <v>0.495117754382695</v>
      </c>
      <c r="H11" s="358">
        <v>10052.519</v>
      </c>
      <c r="I11" s="359">
        <v>4075.9170000000004</v>
      </c>
      <c r="J11" s="360">
        <v>10721.028999999999</v>
      </c>
      <c r="K11" s="359">
        <v>3812.6929999999998</v>
      </c>
      <c r="L11" s="360">
        <f t="shared" si="2"/>
        <v>28662.158</v>
      </c>
      <c r="M11" s="362">
        <f t="shared" si="3"/>
        <v>0.048410660495277424</v>
      </c>
      <c r="N11" s="358">
        <v>50056.630000000005</v>
      </c>
      <c r="O11" s="359">
        <v>17813.068</v>
      </c>
      <c r="P11" s="360">
        <v>24956.335</v>
      </c>
      <c r="Q11" s="359">
        <v>12147.425000000001</v>
      </c>
      <c r="R11" s="360">
        <f t="shared" si="4"/>
        <v>104973.458</v>
      </c>
      <c r="S11" s="361">
        <f t="shared" si="5"/>
        <v>0.4772682879686969</v>
      </c>
      <c r="T11" s="358">
        <v>35251.049000000006</v>
      </c>
      <c r="U11" s="359">
        <v>12959.807999999999</v>
      </c>
      <c r="V11" s="360">
        <v>40638.94299999999</v>
      </c>
      <c r="W11" s="359">
        <v>14209.862000000003</v>
      </c>
      <c r="X11" s="360">
        <f t="shared" si="6"/>
        <v>103059.662</v>
      </c>
      <c r="Y11" s="363">
        <f t="shared" si="7"/>
        <v>0.018569787275258154</v>
      </c>
    </row>
    <row r="12" spans="1:25" ht="19.5" customHeight="1">
      <c r="A12" s="364" t="s">
        <v>303</v>
      </c>
      <c r="B12" s="365">
        <v>5938.637000000001</v>
      </c>
      <c r="C12" s="366">
        <v>348.291</v>
      </c>
      <c r="D12" s="367">
        <v>827.586</v>
      </c>
      <c r="E12" s="366">
        <v>83.808</v>
      </c>
      <c r="F12" s="367">
        <f t="shared" si="0"/>
        <v>7198.322000000001</v>
      </c>
      <c r="G12" s="368">
        <f t="shared" si="1"/>
        <v>0.11860403267637143</v>
      </c>
      <c r="H12" s="365">
        <v>4078.845</v>
      </c>
      <c r="I12" s="366">
        <v>193.432</v>
      </c>
      <c r="J12" s="367">
        <v>3594.3720000000003</v>
      </c>
      <c r="K12" s="366">
        <v>247.473</v>
      </c>
      <c r="L12" s="367">
        <f t="shared" si="2"/>
        <v>8114.122</v>
      </c>
      <c r="M12" s="369">
        <f t="shared" si="3"/>
        <v>-0.11286495322599277</v>
      </c>
      <c r="N12" s="365">
        <v>19238.134</v>
      </c>
      <c r="O12" s="366">
        <v>1585.1290000000001</v>
      </c>
      <c r="P12" s="367">
        <v>1733.187</v>
      </c>
      <c r="Q12" s="366">
        <v>136.37</v>
      </c>
      <c r="R12" s="367">
        <f t="shared" si="4"/>
        <v>22692.819999999996</v>
      </c>
      <c r="S12" s="368">
        <f t="shared" si="5"/>
        <v>0.10317430288503789</v>
      </c>
      <c r="T12" s="365">
        <v>14804.589000000002</v>
      </c>
      <c r="U12" s="366">
        <v>757.721</v>
      </c>
      <c r="V12" s="367">
        <v>9691.461</v>
      </c>
      <c r="W12" s="366">
        <v>848.1610000000001</v>
      </c>
      <c r="X12" s="367">
        <f t="shared" si="6"/>
        <v>26101.932</v>
      </c>
      <c r="Y12" s="370">
        <f t="shared" si="7"/>
        <v>-0.13060765003908537</v>
      </c>
    </row>
    <row r="13" spans="1:25" ht="19.5" customHeight="1">
      <c r="A13" s="364" t="s">
        <v>304</v>
      </c>
      <c r="B13" s="365">
        <v>502.514</v>
      </c>
      <c r="C13" s="366">
        <v>109.456</v>
      </c>
      <c r="D13" s="367">
        <v>0</v>
      </c>
      <c r="E13" s="366">
        <v>0</v>
      </c>
      <c r="F13" s="367">
        <f t="shared" si="0"/>
        <v>611.97</v>
      </c>
      <c r="G13" s="368">
        <f t="shared" si="1"/>
        <v>0.010083198539459477</v>
      </c>
      <c r="H13" s="365">
        <v>307.883</v>
      </c>
      <c r="I13" s="366">
        <v>91.861</v>
      </c>
      <c r="J13" s="367">
        <v>10.253</v>
      </c>
      <c r="K13" s="366">
        <v>109.067</v>
      </c>
      <c r="L13" s="367">
        <f t="shared" si="2"/>
        <v>519.064</v>
      </c>
      <c r="M13" s="369">
        <f>IF(ISERROR(F13/L13-1),"         /0",(F13/L13-1))</f>
        <v>0.17898756222739398</v>
      </c>
      <c r="N13" s="365">
        <v>1939.855</v>
      </c>
      <c r="O13" s="366">
        <v>441.21</v>
      </c>
      <c r="P13" s="367">
        <v>0</v>
      </c>
      <c r="Q13" s="366">
        <v>4.485</v>
      </c>
      <c r="R13" s="367">
        <f t="shared" si="4"/>
        <v>2385.55</v>
      </c>
      <c r="S13" s="368">
        <f t="shared" si="5"/>
        <v>0.010846049906860505</v>
      </c>
      <c r="T13" s="365">
        <v>721.675</v>
      </c>
      <c r="U13" s="366">
        <v>291.194</v>
      </c>
      <c r="V13" s="367">
        <v>11.051</v>
      </c>
      <c r="W13" s="366">
        <v>309.25699999999995</v>
      </c>
      <c r="X13" s="367">
        <f t="shared" si="6"/>
        <v>1333.177</v>
      </c>
      <c r="Y13" s="370">
        <f t="shared" si="7"/>
        <v>0.7893723039026328</v>
      </c>
    </row>
    <row r="14" spans="1:25" ht="19.5" customHeight="1">
      <c r="A14" s="364" t="s">
        <v>312</v>
      </c>
      <c r="B14" s="365">
        <v>243.261</v>
      </c>
      <c r="C14" s="366">
        <v>222.929</v>
      </c>
      <c r="D14" s="367">
        <v>0</v>
      </c>
      <c r="E14" s="366">
        <v>7.204</v>
      </c>
      <c r="F14" s="367">
        <f>SUM(B14:E14)</f>
        <v>473.394</v>
      </c>
      <c r="G14" s="368">
        <f>F14/$F$9</f>
        <v>0.007799934129759431</v>
      </c>
      <c r="H14" s="365">
        <v>278.962</v>
      </c>
      <c r="I14" s="366">
        <v>152.137</v>
      </c>
      <c r="J14" s="367">
        <v>0</v>
      </c>
      <c r="K14" s="366">
        <v>3.562</v>
      </c>
      <c r="L14" s="367">
        <f>SUM(H14:K14)</f>
        <v>434.661</v>
      </c>
      <c r="M14" s="369">
        <f>IF(ISERROR(F14/L14-1),"         /0",(F14/L14-1))</f>
        <v>0.08911082429755601</v>
      </c>
      <c r="N14" s="365">
        <v>1043.78</v>
      </c>
      <c r="O14" s="366">
        <v>823.614</v>
      </c>
      <c r="P14" s="367">
        <v>0</v>
      </c>
      <c r="Q14" s="366">
        <v>42.878</v>
      </c>
      <c r="R14" s="367">
        <f>SUM(N14:Q14)</f>
        <v>1910.272</v>
      </c>
      <c r="S14" s="368">
        <f>R14/$R$9</f>
        <v>0.008685169226248969</v>
      </c>
      <c r="T14" s="365">
        <v>1195.0910000000001</v>
      </c>
      <c r="U14" s="366">
        <v>627.143</v>
      </c>
      <c r="V14" s="367">
        <v>0</v>
      </c>
      <c r="W14" s="366">
        <v>38.721999999999994</v>
      </c>
      <c r="X14" s="367">
        <f>SUM(T14:W14)</f>
        <v>1860.9560000000001</v>
      </c>
      <c r="Y14" s="370">
        <f>IF(ISERROR(R14/X14-1),"         /0",IF(R14/X14&gt;5,"  *  ",(R14/X14-1)))</f>
        <v>0.026500357880573144</v>
      </c>
    </row>
    <row r="15" spans="1:25" ht="19.5" customHeight="1">
      <c r="A15" s="364" t="s">
        <v>449</v>
      </c>
      <c r="B15" s="365">
        <v>0</v>
      </c>
      <c r="C15" s="366">
        <v>455.173</v>
      </c>
      <c r="D15" s="367">
        <v>0</v>
      </c>
      <c r="E15" s="366">
        <v>0</v>
      </c>
      <c r="F15" s="367">
        <f>SUM(B15:E15)</f>
        <v>455.173</v>
      </c>
      <c r="G15" s="368">
        <f>F15/$F$9</f>
        <v>0.007499713595113139</v>
      </c>
      <c r="H15" s="365">
        <v>0</v>
      </c>
      <c r="I15" s="366">
        <v>413.902</v>
      </c>
      <c r="J15" s="367"/>
      <c r="K15" s="366"/>
      <c r="L15" s="367">
        <f>SUM(H15:K15)</f>
        <v>413.902</v>
      </c>
      <c r="M15" s="369">
        <f>IF(ISERROR(F15/L15-1),"         /0",(F15/L15-1))</f>
        <v>0.09971200912293243</v>
      </c>
      <c r="N15" s="365">
        <v>0</v>
      </c>
      <c r="O15" s="366">
        <v>1712.715</v>
      </c>
      <c r="P15" s="367"/>
      <c r="Q15" s="366"/>
      <c r="R15" s="367">
        <f>SUM(N15:Q15)</f>
        <v>1712.715</v>
      </c>
      <c r="S15" s="368">
        <f>R15/$R$9</f>
        <v>0.0077869641660114385</v>
      </c>
      <c r="T15" s="365">
        <v>0</v>
      </c>
      <c r="U15" s="366">
        <v>1456.1560000000002</v>
      </c>
      <c r="V15" s="367"/>
      <c r="W15" s="366"/>
      <c r="X15" s="367">
        <f>SUM(T15:W15)</f>
        <v>1456.1560000000002</v>
      </c>
      <c r="Y15" s="370">
        <f>IF(ISERROR(R15/X15-1),"         /0",IF(R15/X15&gt;5,"  *  ",(R15/X15-1)))</f>
        <v>0.17618922697842798</v>
      </c>
    </row>
    <row r="16" spans="1:25" ht="19.5" customHeight="1">
      <c r="A16" s="364" t="s">
        <v>308</v>
      </c>
      <c r="B16" s="365">
        <v>26.107999999999997</v>
      </c>
      <c r="C16" s="366">
        <v>289.553</v>
      </c>
      <c r="D16" s="367">
        <v>0</v>
      </c>
      <c r="E16" s="366">
        <v>0</v>
      </c>
      <c r="F16" s="367">
        <f>SUM(B16:E16)</f>
        <v>315.661</v>
      </c>
      <c r="G16" s="368">
        <f>F16/$F$9</f>
        <v>0.0052010270669547816</v>
      </c>
      <c r="H16" s="365">
        <v>22.773</v>
      </c>
      <c r="I16" s="366">
        <v>399.664</v>
      </c>
      <c r="J16" s="367">
        <v>0</v>
      </c>
      <c r="K16" s="366">
        <v>0</v>
      </c>
      <c r="L16" s="367">
        <f>SUM(H16:K16)</f>
        <v>422.437</v>
      </c>
      <c r="M16" s="369">
        <f>IF(ISERROR(F16/L16-1),"         /0",(F16/L16-1))</f>
        <v>-0.2527619503026487</v>
      </c>
      <c r="N16" s="365">
        <v>94.39500000000001</v>
      </c>
      <c r="O16" s="366">
        <v>1311.042</v>
      </c>
      <c r="P16" s="367">
        <v>0</v>
      </c>
      <c r="Q16" s="366">
        <v>24.76</v>
      </c>
      <c r="R16" s="367">
        <f>SUM(N16:Q16)</f>
        <v>1430.197</v>
      </c>
      <c r="S16" s="368">
        <f>R16/$R$9</f>
        <v>0.006502478689879554</v>
      </c>
      <c r="T16" s="365">
        <v>106.639</v>
      </c>
      <c r="U16" s="366">
        <v>1507.8360000000002</v>
      </c>
      <c r="V16" s="367">
        <v>0</v>
      </c>
      <c r="W16" s="366">
        <v>0</v>
      </c>
      <c r="X16" s="367">
        <f>SUM(T16:W16)</f>
        <v>1614.4750000000001</v>
      </c>
      <c r="Y16" s="370">
        <f>IF(ISERROR(R16/X16-1),"         /0",IF(R16/X16&gt;5,"  *  ",(R16/X16-1)))</f>
        <v>-0.1141411294693323</v>
      </c>
    </row>
    <row r="17" spans="1:25" ht="19.5" customHeight="1">
      <c r="A17" s="364" t="s">
        <v>309</v>
      </c>
      <c r="B17" s="365">
        <v>15.356</v>
      </c>
      <c r="C17" s="366">
        <v>124.191</v>
      </c>
      <c r="D17" s="367">
        <v>0</v>
      </c>
      <c r="E17" s="366">
        <v>124.364</v>
      </c>
      <c r="F17" s="367">
        <f t="shared" si="0"/>
        <v>263.911</v>
      </c>
      <c r="G17" s="368">
        <f t="shared" si="1"/>
        <v>0.004348361863730722</v>
      </c>
      <c r="H17" s="365">
        <v>15.279</v>
      </c>
      <c r="I17" s="366">
        <v>295.463</v>
      </c>
      <c r="J17" s="367"/>
      <c r="K17" s="366">
        <v>28.827</v>
      </c>
      <c r="L17" s="367">
        <f t="shared" si="2"/>
        <v>339.569</v>
      </c>
      <c r="M17" s="369">
        <f t="shared" si="3"/>
        <v>-0.22280596874272984</v>
      </c>
      <c r="N17" s="365">
        <v>65.589</v>
      </c>
      <c r="O17" s="366">
        <v>709.196</v>
      </c>
      <c r="P17" s="367">
        <v>0</v>
      </c>
      <c r="Q17" s="366">
        <v>124.364</v>
      </c>
      <c r="R17" s="367">
        <f t="shared" si="4"/>
        <v>899.1490000000001</v>
      </c>
      <c r="S17" s="368">
        <f t="shared" si="5"/>
        <v>0.004088036271595111</v>
      </c>
      <c r="T17" s="365">
        <v>73.395</v>
      </c>
      <c r="U17" s="366">
        <v>870.212</v>
      </c>
      <c r="V17" s="367"/>
      <c r="W17" s="366">
        <v>85.182</v>
      </c>
      <c r="X17" s="367">
        <f t="shared" si="6"/>
        <v>1028.789</v>
      </c>
      <c r="Y17" s="370">
        <f t="shared" si="7"/>
        <v>-0.12601223380110005</v>
      </c>
    </row>
    <row r="18" spans="1:25" ht="19.5" customHeight="1">
      <c r="A18" s="364" t="s">
        <v>319</v>
      </c>
      <c r="B18" s="365">
        <v>97.508</v>
      </c>
      <c r="C18" s="366">
        <v>102.765</v>
      </c>
      <c r="D18" s="367">
        <v>0</v>
      </c>
      <c r="E18" s="366">
        <v>0</v>
      </c>
      <c r="F18" s="367">
        <f t="shared" si="0"/>
        <v>200.273</v>
      </c>
      <c r="G18" s="368">
        <f t="shared" si="1"/>
        <v>0.0032998225747882535</v>
      </c>
      <c r="H18" s="365">
        <v>109.417</v>
      </c>
      <c r="I18" s="366">
        <v>116.382</v>
      </c>
      <c r="J18" s="367"/>
      <c r="K18" s="366"/>
      <c r="L18" s="367">
        <f t="shared" si="2"/>
        <v>225.799</v>
      </c>
      <c r="M18" s="369">
        <f t="shared" si="3"/>
        <v>-0.1130474448513944</v>
      </c>
      <c r="N18" s="365">
        <v>411.24100000000004</v>
      </c>
      <c r="O18" s="366">
        <v>364.446</v>
      </c>
      <c r="P18" s="367"/>
      <c r="Q18" s="366"/>
      <c r="R18" s="367">
        <f t="shared" si="4"/>
        <v>775.6870000000001</v>
      </c>
      <c r="S18" s="368">
        <f t="shared" si="5"/>
        <v>0.003526708689443904</v>
      </c>
      <c r="T18" s="365">
        <v>408.0100000000001</v>
      </c>
      <c r="U18" s="366">
        <v>413.179</v>
      </c>
      <c r="V18" s="367"/>
      <c r="W18" s="366"/>
      <c r="X18" s="367">
        <f t="shared" si="6"/>
        <v>821.1890000000001</v>
      </c>
      <c r="Y18" s="370">
        <f t="shared" si="7"/>
        <v>-0.05540989954809428</v>
      </c>
    </row>
    <row r="19" spans="1:25" ht="19.5" customHeight="1" thickBot="1">
      <c r="A19" s="364" t="s">
        <v>282</v>
      </c>
      <c r="B19" s="365">
        <v>212.606</v>
      </c>
      <c r="C19" s="366">
        <v>46.072</v>
      </c>
      <c r="D19" s="367">
        <v>0</v>
      </c>
      <c r="E19" s="366">
        <v>32.022</v>
      </c>
      <c r="F19" s="367">
        <f t="shared" si="0"/>
        <v>290.7</v>
      </c>
      <c r="G19" s="368">
        <f t="shared" si="1"/>
        <v>0.004789754098110805</v>
      </c>
      <c r="H19" s="365">
        <v>179.84000000000003</v>
      </c>
      <c r="I19" s="366">
        <v>29.503</v>
      </c>
      <c r="J19" s="367">
        <v>0</v>
      </c>
      <c r="K19" s="366">
        <v>240.573</v>
      </c>
      <c r="L19" s="367">
        <f t="shared" si="2"/>
        <v>449.91600000000005</v>
      </c>
      <c r="M19" s="369">
        <f t="shared" si="3"/>
        <v>-0.3538793908196197</v>
      </c>
      <c r="N19" s="365">
        <v>1023.9000000000001</v>
      </c>
      <c r="O19" s="366">
        <v>193.038</v>
      </c>
      <c r="P19" s="367">
        <v>537.4179999999999</v>
      </c>
      <c r="Q19" s="366">
        <v>317.028</v>
      </c>
      <c r="R19" s="367">
        <f t="shared" si="4"/>
        <v>2071.384</v>
      </c>
      <c r="S19" s="368">
        <f t="shared" si="5"/>
        <v>0.009417674850777531</v>
      </c>
      <c r="T19" s="365">
        <v>788.5830000000001</v>
      </c>
      <c r="U19" s="366">
        <v>113.429</v>
      </c>
      <c r="V19" s="367">
        <v>52.928</v>
      </c>
      <c r="W19" s="366">
        <v>853.3630000000002</v>
      </c>
      <c r="X19" s="367">
        <f t="shared" si="6"/>
        <v>1808.3030000000003</v>
      </c>
      <c r="Y19" s="370">
        <f t="shared" si="7"/>
        <v>0.14548502103906236</v>
      </c>
    </row>
    <row r="20" spans="1:25" s="417" customFormat="1" ht="19.5" customHeight="1">
      <c r="A20" s="410" t="s">
        <v>52</v>
      </c>
      <c r="B20" s="411">
        <f>SUM(B21:B32)</f>
        <v>3545.0710000000004</v>
      </c>
      <c r="C20" s="412">
        <f>SUM(C21:C32)</f>
        <v>4331.729</v>
      </c>
      <c r="D20" s="413">
        <f>SUM(D21:D32)</f>
        <v>659.239</v>
      </c>
      <c r="E20" s="412">
        <f>SUM(E21:E32)</f>
        <v>324.36499999999995</v>
      </c>
      <c r="F20" s="413">
        <f aca="true" t="shared" si="8" ref="F20:F57">SUM(B20:E20)</f>
        <v>8860.404</v>
      </c>
      <c r="G20" s="414">
        <f aca="true" t="shared" si="9" ref="G20:G57">F20/$F$9</f>
        <v>0.1459895299962758</v>
      </c>
      <c r="H20" s="411">
        <f>SUM(H21:H32)</f>
        <v>3524.5109999999995</v>
      </c>
      <c r="I20" s="412">
        <f>SUM(I21:I32)</f>
        <v>4312.9349999999995</v>
      </c>
      <c r="J20" s="413">
        <f>SUM(J21:J32)</f>
        <v>929.837</v>
      </c>
      <c r="K20" s="412">
        <f>SUM(K21:K32)</f>
        <v>556.2909999999999</v>
      </c>
      <c r="L20" s="413">
        <f aca="true" t="shared" si="10" ref="L20:L57">SUM(H20:K20)</f>
        <v>9323.573999999999</v>
      </c>
      <c r="M20" s="415">
        <f t="shared" si="3"/>
        <v>-0.04967730185870767</v>
      </c>
      <c r="N20" s="411">
        <f>SUM(N21:N32)</f>
        <v>13048.630000000003</v>
      </c>
      <c r="O20" s="412">
        <f>SUM(O21:O32)</f>
        <v>18209.706</v>
      </c>
      <c r="P20" s="413">
        <f>SUM(P21:P32)</f>
        <v>2005.063</v>
      </c>
      <c r="Q20" s="412">
        <f>SUM(Q21:Q32)</f>
        <v>1335.2079999999999</v>
      </c>
      <c r="R20" s="413">
        <f aca="true" t="shared" si="11" ref="R20:R57">SUM(N20:Q20)</f>
        <v>34598.607</v>
      </c>
      <c r="S20" s="414">
        <f aca="true" t="shared" si="12" ref="S20:S57">R20/$R$9</f>
        <v>0.1573046962880062</v>
      </c>
      <c r="T20" s="411">
        <f>SUM(T21:T32)</f>
        <v>14447.443</v>
      </c>
      <c r="U20" s="412">
        <f>SUM(U21:U32)</f>
        <v>16084.954</v>
      </c>
      <c r="V20" s="413">
        <f>SUM(V21:V32)</f>
        <v>2738.058</v>
      </c>
      <c r="W20" s="412">
        <f>SUM(W21:W32)</f>
        <v>1534.6809999999998</v>
      </c>
      <c r="X20" s="413">
        <f aca="true" t="shared" si="13" ref="X20:X57">SUM(T20:W20)</f>
        <v>34805.13599999999</v>
      </c>
      <c r="Y20" s="416">
        <f aca="true" t="shared" si="14" ref="Y20:Y57">IF(ISERROR(R20/X20-1),"         /0",IF(R20/X20&gt;5,"  *  ",(R20/X20-1)))</f>
        <v>-0.005933865622590573</v>
      </c>
    </row>
    <row r="21" spans="1:25" ht="19.5" customHeight="1">
      <c r="A21" s="357" t="s">
        <v>338</v>
      </c>
      <c r="B21" s="358">
        <v>703.969</v>
      </c>
      <c r="C21" s="359">
        <v>1174.958</v>
      </c>
      <c r="D21" s="360">
        <v>0</v>
      </c>
      <c r="E21" s="359">
        <v>0</v>
      </c>
      <c r="F21" s="360">
        <f t="shared" si="8"/>
        <v>1878.9270000000001</v>
      </c>
      <c r="G21" s="361">
        <f t="shared" si="9"/>
        <v>0.03095837047919175</v>
      </c>
      <c r="H21" s="358">
        <v>692.9770000000001</v>
      </c>
      <c r="I21" s="359">
        <v>678.952</v>
      </c>
      <c r="J21" s="360">
        <v>237.67</v>
      </c>
      <c r="K21" s="359">
        <v>82.697</v>
      </c>
      <c r="L21" s="360">
        <f t="shared" si="10"/>
        <v>1692.2960000000003</v>
      </c>
      <c r="M21" s="362">
        <f t="shared" si="3"/>
        <v>0.11028271649876853</v>
      </c>
      <c r="N21" s="358">
        <v>2398.621</v>
      </c>
      <c r="O21" s="359">
        <v>4324.383</v>
      </c>
      <c r="P21" s="360">
        <v>12.344</v>
      </c>
      <c r="Q21" s="359">
        <v>81.075</v>
      </c>
      <c r="R21" s="360">
        <f t="shared" si="11"/>
        <v>6816.423</v>
      </c>
      <c r="S21" s="361">
        <f t="shared" si="12"/>
        <v>0.030991286723930242</v>
      </c>
      <c r="T21" s="378">
        <v>2707.229</v>
      </c>
      <c r="U21" s="359">
        <v>3068.544</v>
      </c>
      <c r="V21" s="360">
        <v>772.0679999999999</v>
      </c>
      <c r="W21" s="359">
        <v>280.146</v>
      </c>
      <c r="X21" s="360">
        <f t="shared" si="13"/>
        <v>6827.986999999999</v>
      </c>
      <c r="Y21" s="363">
        <f t="shared" si="14"/>
        <v>-0.0016936177529335295</v>
      </c>
    </row>
    <row r="22" spans="1:25" ht="19.5" customHeight="1">
      <c r="A22" s="364" t="s">
        <v>337</v>
      </c>
      <c r="B22" s="365">
        <v>614.308</v>
      </c>
      <c r="C22" s="366">
        <v>881.913</v>
      </c>
      <c r="D22" s="367">
        <v>66.038</v>
      </c>
      <c r="E22" s="366">
        <v>77.841</v>
      </c>
      <c r="F22" s="367">
        <f t="shared" si="8"/>
        <v>1640.1</v>
      </c>
      <c r="G22" s="368">
        <f t="shared" si="9"/>
        <v>0.027023308208846</v>
      </c>
      <c r="H22" s="365">
        <v>432.927</v>
      </c>
      <c r="I22" s="366">
        <v>852.218</v>
      </c>
      <c r="J22" s="367">
        <v>68.216</v>
      </c>
      <c r="K22" s="366">
        <v>0.15</v>
      </c>
      <c r="L22" s="367">
        <f t="shared" si="10"/>
        <v>1353.511</v>
      </c>
      <c r="M22" s="369">
        <f t="shared" si="3"/>
        <v>0.21173747387350383</v>
      </c>
      <c r="N22" s="365">
        <v>1788.4270000000001</v>
      </c>
      <c r="O22" s="366">
        <v>4148.043000000001</v>
      </c>
      <c r="P22" s="367">
        <v>462.127</v>
      </c>
      <c r="Q22" s="366">
        <v>703.723</v>
      </c>
      <c r="R22" s="367">
        <f t="shared" si="11"/>
        <v>7102.3200000000015</v>
      </c>
      <c r="S22" s="368">
        <f t="shared" si="12"/>
        <v>0.032291135031541365</v>
      </c>
      <c r="T22" s="379">
        <v>1768.487</v>
      </c>
      <c r="U22" s="366">
        <v>3300.5260000000003</v>
      </c>
      <c r="V22" s="367">
        <v>419.7759999999999</v>
      </c>
      <c r="W22" s="366">
        <v>0.25</v>
      </c>
      <c r="X22" s="367">
        <f t="shared" si="13"/>
        <v>5489.039000000001</v>
      </c>
      <c r="Y22" s="370">
        <f t="shared" si="14"/>
        <v>0.29390955320230017</v>
      </c>
    </row>
    <row r="23" spans="1:25" ht="19.5" customHeight="1">
      <c r="A23" s="364" t="s">
        <v>336</v>
      </c>
      <c r="B23" s="365">
        <v>698.333</v>
      </c>
      <c r="C23" s="366">
        <v>315.05400000000003</v>
      </c>
      <c r="D23" s="367">
        <v>48.938</v>
      </c>
      <c r="E23" s="366">
        <v>66.131</v>
      </c>
      <c r="F23" s="367">
        <f t="shared" si="8"/>
        <v>1128.4560000000001</v>
      </c>
      <c r="G23" s="368">
        <f t="shared" si="9"/>
        <v>0.01859314327670357</v>
      </c>
      <c r="H23" s="365">
        <v>607.495</v>
      </c>
      <c r="I23" s="366">
        <v>700.9019999999999</v>
      </c>
      <c r="J23" s="367">
        <v>264.05899999999997</v>
      </c>
      <c r="K23" s="366">
        <v>34.312</v>
      </c>
      <c r="L23" s="367">
        <f t="shared" si="10"/>
        <v>1606.7679999999998</v>
      </c>
      <c r="M23" s="369" t="s">
        <v>43</v>
      </c>
      <c r="N23" s="365">
        <v>2807.2929999999997</v>
      </c>
      <c r="O23" s="366">
        <v>1816.8700000000003</v>
      </c>
      <c r="P23" s="367">
        <v>556.228</v>
      </c>
      <c r="Q23" s="366">
        <v>80.06200000000001</v>
      </c>
      <c r="R23" s="367">
        <f t="shared" si="11"/>
        <v>5260.453</v>
      </c>
      <c r="S23" s="368">
        <f t="shared" si="12"/>
        <v>0.023916973348156217</v>
      </c>
      <c r="T23" s="379">
        <v>2494.891</v>
      </c>
      <c r="U23" s="366">
        <v>2448.739</v>
      </c>
      <c r="V23" s="367">
        <v>984.8520000000001</v>
      </c>
      <c r="W23" s="366">
        <v>107.699</v>
      </c>
      <c r="X23" s="367">
        <f t="shared" si="13"/>
        <v>6036.181</v>
      </c>
      <c r="Y23" s="370">
        <f t="shared" si="14"/>
        <v>-0.1285130449202897</v>
      </c>
    </row>
    <row r="24" spans="1:25" ht="19.5" customHeight="1">
      <c r="A24" s="364" t="s">
        <v>340</v>
      </c>
      <c r="B24" s="365">
        <v>441.95000000000005</v>
      </c>
      <c r="C24" s="366">
        <v>285.933</v>
      </c>
      <c r="D24" s="367">
        <v>0</v>
      </c>
      <c r="E24" s="366">
        <v>5.37</v>
      </c>
      <c r="F24" s="367">
        <f t="shared" si="8"/>
        <v>733.253</v>
      </c>
      <c r="G24" s="368">
        <f t="shared" si="9"/>
        <v>0.012081532719993267</v>
      </c>
      <c r="H24" s="365">
        <v>274.771</v>
      </c>
      <c r="I24" s="366">
        <v>285.158</v>
      </c>
      <c r="J24" s="367">
        <v>0</v>
      </c>
      <c r="K24" s="366">
        <v>9.8</v>
      </c>
      <c r="L24" s="367">
        <f t="shared" si="10"/>
        <v>569.729</v>
      </c>
      <c r="M24" s="369">
        <f aca="true" t="shared" si="15" ref="M24:M41">IF(ISERROR(F24/L24-1),"         /0",(F24/L24-1))</f>
        <v>0.28702067123141006</v>
      </c>
      <c r="N24" s="365">
        <v>1469.136</v>
      </c>
      <c r="O24" s="366">
        <v>1105.684</v>
      </c>
      <c r="P24" s="367">
        <v>0</v>
      </c>
      <c r="Q24" s="366">
        <v>66.342</v>
      </c>
      <c r="R24" s="367">
        <f t="shared" si="11"/>
        <v>2641.162</v>
      </c>
      <c r="S24" s="368">
        <f t="shared" si="12"/>
        <v>0.012008205597913898</v>
      </c>
      <c r="T24" s="379">
        <v>1547.2719999999997</v>
      </c>
      <c r="U24" s="366">
        <v>1326.488</v>
      </c>
      <c r="V24" s="367">
        <v>0</v>
      </c>
      <c r="W24" s="366">
        <v>16.373</v>
      </c>
      <c r="X24" s="367">
        <f t="shared" si="13"/>
        <v>2890.133</v>
      </c>
      <c r="Y24" s="370">
        <f t="shared" si="14"/>
        <v>-0.08614517048177373</v>
      </c>
    </row>
    <row r="25" spans="1:25" ht="19.5" customHeight="1">
      <c r="A25" s="364" t="s">
        <v>341</v>
      </c>
      <c r="B25" s="365">
        <v>467.553</v>
      </c>
      <c r="C25" s="366">
        <v>255.80599999999998</v>
      </c>
      <c r="D25" s="367">
        <v>0</v>
      </c>
      <c r="E25" s="366">
        <v>0</v>
      </c>
      <c r="F25" s="367">
        <f t="shared" si="8"/>
        <v>723.3589999999999</v>
      </c>
      <c r="G25" s="368">
        <f t="shared" si="9"/>
        <v>0.011918513019110195</v>
      </c>
      <c r="H25" s="365">
        <v>694.305</v>
      </c>
      <c r="I25" s="366">
        <v>480.979</v>
      </c>
      <c r="J25" s="367">
        <v>0</v>
      </c>
      <c r="K25" s="366">
        <v>0</v>
      </c>
      <c r="L25" s="367">
        <f t="shared" si="10"/>
        <v>1175.2839999999999</v>
      </c>
      <c r="M25" s="369">
        <f t="shared" si="15"/>
        <v>-0.38452408098808455</v>
      </c>
      <c r="N25" s="365">
        <v>1679.7789999999998</v>
      </c>
      <c r="O25" s="366">
        <v>1213.709</v>
      </c>
      <c r="P25" s="367">
        <v>0</v>
      </c>
      <c r="Q25" s="366">
        <v>0</v>
      </c>
      <c r="R25" s="367">
        <f t="shared" si="11"/>
        <v>2893.488</v>
      </c>
      <c r="S25" s="368">
        <f t="shared" si="12"/>
        <v>0.01315542128771226</v>
      </c>
      <c r="T25" s="379">
        <v>2462.4509999999996</v>
      </c>
      <c r="U25" s="366">
        <v>1712.014</v>
      </c>
      <c r="V25" s="367">
        <v>0</v>
      </c>
      <c r="W25" s="366">
        <v>0</v>
      </c>
      <c r="X25" s="367">
        <f t="shared" si="13"/>
        <v>4174.464999999999</v>
      </c>
      <c r="Y25" s="370">
        <f t="shared" si="14"/>
        <v>-0.306860160523564</v>
      </c>
    </row>
    <row r="26" spans="1:25" ht="19.5" customHeight="1">
      <c r="A26" s="364" t="s">
        <v>450</v>
      </c>
      <c r="B26" s="365">
        <v>0</v>
      </c>
      <c r="C26" s="366">
        <v>597.874</v>
      </c>
      <c r="D26" s="367">
        <v>0</v>
      </c>
      <c r="E26" s="366">
        <v>97.443</v>
      </c>
      <c r="F26" s="367">
        <f>SUM(B26:E26)</f>
        <v>695.317</v>
      </c>
      <c r="G26" s="368">
        <f>F26/$F$9</f>
        <v>0.011456475577007606</v>
      </c>
      <c r="H26" s="365"/>
      <c r="I26" s="366">
        <v>708.2860000000001</v>
      </c>
      <c r="J26" s="367"/>
      <c r="K26" s="366">
        <v>279.76</v>
      </c>
      <c r="L26" s="367">
        <f>SUM(H26:K26)</f>
        <v>988.046</v>
      </c>
      <c r="M26" s="369">
        <f>IF(ISERROR(F26/L26-1),"         /0",(F26/L26-1))</f>
        <v>-0.2962706189792783</v>
      </c>
      <c r="N26" s="365">
        <v>0</v>
      </c>
      <c r="O26" s="366">
        <v>2266.6279999999997</v>
      </c>
      <c r="P26" s="367"/>
      <c r="Q26" s="366">
        <v>134.677</v>
      </c>
      <c r="R26" s="367">
        <f>SUM(N26:Q26)</f>
        <v>2401.305</v>
      </c>
      <c r="S26" s="368">
        <f>R26/$R$9</f>
        <v>0.010917680984089061</v>
      </c>
      <c r="T26" s="379"/>
      <c r="U26" s="366">
        <v>1656.9640000000002</v>
      </c>
      <c r="V26" s="367">
        <v>76.047</v>
      </c>
      <c r="W26" s="366">
        <v>729.99</v>
      </c>
      <c r="X26" s="367">
        <f>SUM(T26:W26)</f>
        <v>2463.001</v>
      </c>
      <c r="Y26" s="370">
        <f>IF(ISERROR(R26/X26-1),"         /0",IF(R26/X26&gt;5,"  *  ",(R26/X26-1)))</f>
        <v>-0.02504911691063072</v>
      </c>
    </row>
    <row r="27" spans="1:25" ht="19.5" customHeight="1">
      <c r="A27" s="364" t="s">
        <v>356</v>
      </c>
      <c r="B27" s="365">
        <v>271.364</v>
      </c>
      <c r="C27" s="366">
        <v>4.862</v>
      </c>
      <c r="D27" s="367">
        <v>0</v>
      </c>
      <c r="E27" s="366">
        <v>28.885</v>
      </c>
      <c r="F27" s="367">
        <f t="shared" si="8"/>
        <v>305.111</v>
      </c>
      <c r="G27" s="368">
        <f t="shared" si="9"/>
        <v>0.0050271987018530645</v>
      </c>
      <c r="H27" s="365">
        <v>401.363</v>
      </c>
      <c r="I27" s="366">
        <v>0.321</v>
      </c>
      <c r="J27" s="367"/>
      <c r="K27" s="366">
        <v>7.994</v>
      </c>
      <c r="L27" s="367">
        <f t="shared" si="10"/>
        <v>409.678</v>
      </c>
      <c r="M27" s="369">
        <f t="shared" si="15"/>
        <v>-0.255241921704363</v>
      </c>
      <c r="N27" s="365">
        <v>1345.233</v>
      </c>
      <c r="O27" s="366">
        <v>4.862</v>
      </c>
      <c r="P27" s="367">
        <v>96.88</v>
      </c>
      <c r="Q27" s="366">
        <v>64.413</v>
      </c>
      <c r="R27" s="367">
        <f t="shared" si="11"/>
        <v>1511.388</v>
      </c>
      <c r="S27" s="368">
        <f t="shared" si="12"/>
        <v>0.00687161856872842</v>
      </c>
      <c r="T27" s="379">
        <v>1490.191</v>
      </c>
      <c r="U27" s="366">
        <v>4.061</v>
      </c>
      <c r="V27" s="367">
        <v>0</v>
      </c>
      <c r="W27" s="366">
        <v>46.678</v>
      </c>
      <c r="X27" s="367">
        <f t="shared" si="13"/>
        <v>1540.9299999999998</v>
      </c>
      <c r="Y27" s="370">
        <f t="shared" si="14"/>
        <v>-0.019171539265248838</v>
      </c>
    </row>
    <row r="28" spans="1:25" ht="19.5" customHeight="1">
      <c r="A28" s="364" t="s">
        <v>451</v>
      </c>
      <c r="B28" s="365">
        <v>10.438</v>
      </c>
      <c r="C28" s="366">
        <v>219.051</v>
      </c>
      <c r="D28" s="367">
        <v>0</v>
      </c>
      <c r="E28" s="366">
        <v>0</v>
      </c>
      <c r="F28" s="367">
        <f t="shared" si="8"/>
        <v>229.48899999999998</v>
      </c>
      <c r="G28" s="368">
        <f t="shared" si="9"/>
        <v>0.003781203571452874</v>
      </c>
      <c r="H28" s="365">
        <v>15.176</v>
      </c>
      <c r="I28" s="366">
        <v>262.248</v>
      </c>
      <c r="J28" s="367"/>
      <c r="K28" s="366"/>
      <c r="L28" s="367">
        <f t="shared" si="10"/>
        <v>277.424</v>
      </c>
      <c r="M28" s="369">
        <f t="shared" si="15"/>
        <v>-0.17278606032643173</v>
      </c>
      <c r="N28" s="365">
        <v>29.53</v>
      </c>
      <c r="O28" s="366">
        <v>810.4159999999999</v>
      </c>
      <c r="P28" s="367"/>
      <c r="Q28" s="366"/>
      <c r="R28" s="367">
        <f t="shared" si="11"/>
        <v>839.9459999999999</v>
      </c>
      <c r="S28" s="368">
        <f t="shared" si="12"/>
        <v>0.0038188661881192396</v>
      </c>
      <c r="T28" s="379">
        <v>24.937</v>
      </c>
      <c r="U28" s="366">
        <v>749.5219999999999</v>
      </c>
      <c r="V28" s="367"/>
      <c r="W28" s="366">
        <v>0</v>
      </c>
      <c r="X28" s="367">
        <f t="shared" si="13"/>
        <v>774.459</v>
      </c>
      <c r="Y28" s="370">
        <f t="shared" si="14"/>
        <v>0.08455838204475641</v>
      </c>
    </row>
    <row r="29" spans="1:25" ht="19.5" customHeight="1">
      <c r="A29" s="364" t="s">
        <v>343</v>
      </c>
      <c r="B29" s="365">
        <v>138.77</v>
      </c>
      <c r="C29" s="366">
        <v>9.121</v>
      </c>
      <c r="D29" s="367">
        <v>57.003</v>
      </c>
      <c r="E29" s="366">
        <v>0</v>
      </c>
      <c r="F29" s="367">
        <f t="shared" si="8"/>
        <v>204.894</v>
      </c>
      <c r="G29" s="368">
        <f t="shared" si="9"/>
        <v>0.003375961046365034</v>
      </c>
      <c r="H29" s="365">
        <v>110.257</v>
      </c>
      <c r="I29" s="366">
        <v>5.143</v>
      </c>
      <c r="J29" s="367"/>
      <c r="K29" s="366">
        <v>6.308</v>
      </c>
      <c r="L29" s="367">
        <f t="shared" si="10"/>
        <v>121.708</v>
      </c>
      <c r="M29" s="369">
        <f t="shared" si="15"/>
        <v>0.6834883491635719</v>
      </c>
      <c r="N29" s="365">
        <v>627.293</v>
      </c>
      <c r="O29" s="366">
        <v>65.761</v>
      </c>
      <c r="P29" s="367">
        <v>107.26599999999999</v>
      </c>
      <c r="Q29" s="366">
        <v>6.703</v>
      </c>
      <c r="R29" s="367">
        <f t="shared" si="11"/>
        <v>807.0229999999999</v>
      </c>
      <c r="S29" s="368">
        <f t="shared" si="12"/>
        <v>0.0036691797421912276</v>
      </c>
      <c r="T29" s="379">
        <v>441.276</v>
      </c>
      <c r="U29" s="366">
        <v>42.227</v>
      </c>
      <c r="V29" s="367">
        <v>38.397</v>
      </c>
      <c r="W29" s="366">
        <v>26.061000000000003</v>
      </c>
      <c r="X29" s="367">
        <f t="shared" si="13"/>
        <v>547.961</v>
      </c>
      <c r="Y29" s="370">
        <f t="shared" si="14"/>
        <v>0.4727745222743953</v>
      </c>
    </row>
    <row r="30" spans="1:25" ht="19.5" customHeight="1">
      <c r="A30" s="364" t="s">
        <v>355</v>
      </c>
      <c r="B30" s="365">
        <v>0</v>
      </c>
      <c r="C30" s="366">
        <v>181.648</v>
      </c>
      <c r="D30" s="367">
        <v>0</v>
      </c>
      <c r="E30" s="366">
        <v>0</v>
      </c>
      <c r="F30" s="367">
        <f t="shared" si="8"/>
        <v>181.648</v>
      </c>
      <c r="G30" s="368">
        <f t="shared" si="9"/>
        <v>0.0029929454847390144</v>
      </c>
      <c r="H30" s="365">
        <v>201.91000000000003</v>
      </c>
      <c r="I30" s="366">
        <v>115.506</v>
      </c>
      <c r="J30" s="367"/>
      <c r="K30" s="366"/>
      <c r="L30" s="367">
        <f t="shared" si="10"/>
        <v>317.41600000000005</v>
      </c>
      <c r="M30" s="369" t="s">
        <v>43</v>
      </c>
      <c r="N30" s="365">
        <v>69.84899999999999</v>
      </c>
      <c r="O30" s="366">
        <v>716.573</v>
      </c>
      <c r="P30" s="367">
        <v>0.685</v>
      </c>
      <c r="Q30" s="366">
        <v>12.096</v>
      </c>
      <c r="R30" s="367">
        <f t="shared" si="11"/>
        <v>799.203</v>
      </c>
      <c r="S30" s="368">
        <f t="shared" si="12"/>
        <v>0.0036336256308661043</v>
      </c>
      <c r="T30" s="379">
        <v>472.144</v>
      </c>
      <c r="U30" s="366">
        <v>482.879</v>
      </c>
      <c r="V30" s="367">
        <v>0</v>
      </c>
      <c r="W30" s="366">
        <v>3.495</v>
      </c>
      <c r="X30" s="367">
        <f t="shared" si="13"/>
        <v>958.518</v>
      </c>
      <c r="Y30" s="370">
        <f t="shared" si="14"/>
        <v>-0.16620971124172945</v>
      </c>
    </row>
    <row r="31" spans="1:25" ht="19.5" customHeight="1">
      <c r="A31" s="364" t="s">
        <v>342</v>
      </c>
      <c r="B31" s="365">
        <v>9.844999999999999</v>
      </c>
      <c r="C31" s="366">
        <v>0.671</v>
      </c>
      <c r="D31" s="367">
        <v>154.108</v>
      </c>
      <c r="E31" s="366">
        <v>0</v>
      </c>
      <c r="F31" s="367">
        <f t="shared" si="8"/>
        <v>164.624</v>
      </c>
      <c r="G31" s="368">
        <f t="shared" si="9"/>
        <v>0.002712447466967297</v>
      </c>
      <c r="H31" s="365">
        <v>2.139</v>
      </c>
      <c r="I31" s="366">
        <v>0.203</v>
      </c>
      <c r="J31" s="367">
        <v>244.452</v>
      </c>
      <c r="K31" s="366">
        <v>11.135</v>
      </c>
      <c r="L31" s="367">
        <f t="shared" si="10"/>
        <v>257.92900000000003</v>
      </c>
      <c r="M31" s="369">
        <f t="shared" si="15"/>
        <v>-0.36174683730794144</v>
      </c>
      <c r="N31" s="365">
        <v>113.53</v>
      </c>
      <c r="O31" s="366">
        <v>180.664</v>
      </c>
      <c r="P31" s="367">
        <v>362.433</v>
      </c>
      <c r="Q31" s="366">
        <v>11.011999999999999</v>
      </c>
      <c r="R31" s="367">
        <f t="shared" si="11"/>
        <v>667.6389999999999</v>
      </c>
      <c r="S31" s="368">
        <f t="shared" si="12"/>
        <v>0.0030354618070325243</v>
      </c>
      <c r="T31" s="379">
        <v>25.232999999999997</v>
      </c>
      <c r="U31" s="366">
        <v>0.29000000000000004</v>
      </c>
      <c r="V31" s="367">
        <v>251.69899999999998</v>
      </c>
      <c r="W31" s="366">
        <v>11.135</v>
      </c>
      <c r="X31" s="367">
        <f t="shared" si="13"/>
        <v>288.35699999999997</v>
      </c>
      <c r="Y31" s="370">
        <f t="shared" si="14"/>
        <v>1.315320938974951</v>
      </c>
    </row>
    <row r="32" spans="1:25" ht="19.5" customHeight="1" thickBot="1">
      <c r="A32" s="364" t="s">
        <v>282</v>
      </c>
      <c r="B32" s="365">
        <v>188.541</v>
      </c>
      <c r="C32" s="366">
        <v>404.838</v>
      </c>
      <c r="D32" s="367">
        <v>333.152</v>
      </c>
      <c r="E32" s="366">
        <v>48.69500000000001</v>
      </c>
      <c r="F32" s="367">
        <f t="shared" si="8"/>
        <v>975.226</v>
      </c>
      <c r="G32" s="368">
        <f t="shared" si="9"/>
        <v>0.016068430444046124</v>
      </c>
      <c r="H32" s="365">
        <v>91.191</v>
      </c>
      <c r="I32" s="366">
        <v>223.019</v>
      </c>
      <c r="J32" s="367">
        <v>115.44</v>
      </c>
      <c r="K32" s="366">
        <v>124.135</v>
      </c>
      <c r="L32" s="367">
        <f t="shared" si="10"/>
        <v>553.7850000000001</v>
      </c>
      <c r="M32" s="369">
        <f>IF(ISERROR(F32/L32-1),"         /0",(F32/L32-1))</f>
        <v>0.7610191680886984</v>
      </c>
      <c r="N32" s="365">
        <v>719.939</v>
      </c>
      <c r="O32" s="366">
        <v>1556.1130000000003</v>
      </c>
      <c r="P32" s="367">
        <v>407.1</v>
      </c>
      <c r="Q32" s="366">
        <v>175.10500000000002</v>
      </c>
      <c r="R32" s="367">
        <f t="shared" si="11"/>
        <v>2858.257</v>
      </c>
      <c r="S32" s="368">
        <f t="shared" si="12"/>
        <v>0.012995241377725633</v>
      </c>
      <c r="T32" s="379">
        <v>1013.3319999999997</v>
      </c>
      <c r="U32" s="366">
        <v>1292.7000000000003</v>
      </c>
      <c r="V32" s="367">
        <v>195.219</v>
      </c>
      <c r="W32" s="366">
        <v>312.854</v>
      </c>
      <c r="X32" s="367">
        <f t="shared" si="13"/>
        <v>2814.105</v>
      </c>
      <c r="Y32" s="370">
        <f t="shared" si="14"/>
        <v>0.015689535394024068</v>
      </c>
    </row>
    <row r="33" spans="1:25" s="417" customFormat="1" ht="19.5" customHeight="1">
      <c r="A33" s="410" t="s">
        <v>51</v>
      </c>
      <c r="B33" s="411">
        <f>SUM(B34:B43)</f>
        <v>2890.6139999999996</v>
      </c>
      <c r="C33" s="412">
        <f>SUM(C34:C43)</f>
        <v>2677.745</v>
      </c>
      <c r="D33" s="413">
        <f>SUM(D34:D43)</f>
        <v>137.322</v>
      </c>
      <c r="E33" s="412">
        <f>SUM(E34:E43)</f>
        <v>0</v>
      </c>
      <c r="F33" s="413">
        <f t="shared" si="8"/>
        <v>5705.681</v>
      </c>
      <c r="G33" s="414">
        <f t="shared" si="9"/>
        <v>0.09401035071297886</v>
      </c>
      <c r="H33" s="411">
        <f>SUM(H34:H43)</f>
        <v>2846.306</v>
      </c>
      <c r="I33" s="418">
        <f>SUM(I34:I43)</f>
        <v>2649.203</v>
      </c>
      <c r="J33" s="413">
        <f>SUM(J34:J43)</f>
        <v>796.794</v>
      </c>
      <c r="K33" s="412">
        <f>SUM(K34:K43)</f>
        <v>531.803</v>
      </c>
      <c r="L33" s="413">
        <f t="shared" si="10"/>
        <v>6824.106</v>
      </c>
      <c r="M33" s="415">
        <f t="shared" si="15"/>
        <v>-0.1638932630882346</v>
      </c>
      <c r="N33" s="411">
        <f>SUM(N34:N43)</f>
        <v>11876.199999999997</v>
      </c>
      <c r="O33" s="412">
        <f>SUM(O34:O43)</f>
        <v>10671.994999999999</v>
      </c>
      <c r="P33" s="413">
        <f>SUM(P34:P43)</f>
        <v>661.226</v>
      </c>
      <c r="Q33" s="412">
        <f>SUM(Q34:Q43)</f>
        <v>0.5</v>
      </c>
      <c r="R33" s="413">
        <f t="shared" si="11"/>
        <v>23209.920999999995</v>
      </c>
      <c r="S33" s="414">
        <f t="shared" si="12"/>
        <v>0.10552533440937713</v>
      </c>
      <c r="T33" s="411">
        <f>SUM(T34:T43)</f>
        <v>11532.015000000001</v>
      </c>
      <c r="U33" s="412">
        <f>SUM(U34:U43)</f>
        <v>10638.562000000002</v>
      </c>
      <c r="V33" s="413">
        <f>SUM(V34:V43)</f>
        <v>2437.5290000000005</v>
      </c>
      <c r="W33" s="412">
        <f>SUM(W34:W43)</f>
        <v>2038.5659999999998</v>
      </c>
      <c r="X33" s="413">
        <f t="shared" si="13"/>
        <v>26646.672000000006</v>
      </c>
      <c r="Y33" s="416">
        <f t="shared" si="14"/>
        <v>-0.12897486785591872</v>
      </c>
    </row>
    <row r="34" spans="1:25" ht="19.5" customHeight="1">
      <c r="A34" s="357" t="s">
        <v>364</v>
      </c>
      <c r="B34" s="358">
        <v>800.6179999999999</v>
      </c>
      <c r="C34" s="359">
        <v>1015.9170000000001</v>
      </c>
      <c r="D34" s="360">
        <v>0</v>
      </c>
      <c r="E34" s="359">
        <v>0</v>
      </c>
      <c r="F34" s="360">
        <f t="shared" si="8"/>
        <v>1816.535</v>
      </c>
      <c r="G34" s="361">
        <f t="shared" si="9"/>
        <v>0.0299303610616158</v>
      </c>
      <c r="H34" s="358">
        <v>737.543</v>
      </c>
      <c r="I34" s="381">
        <v>1030.659</v>
      </c>
      <c r="J34" s="360">
        <v>9.733</v>
      </c>
      <c r="K34" s="359">
        <v>0</v>
      </c>
      <c r="L34" s="360">
        <f t="shared" si="10"/>
        <v>1777.9350000000002</v>
      </c>
      <c r="M34" s="362">
        <f t="shared" si="15"/>
        <v>0.0217105799705839</v>
      </c>
      <c r="N34" s="358">
        <v>2875.6029999999996</v>
      </c>
      <c r="O34" s="359">
        <v>3768.725</v>
      </c>
      <c r="P34" s="360">
        <v>0</v>
      </c>
      <c r="Q34" s="359">
        <v>0</v>
      </c>
      <c r="R34" s="360">
        <f t="shared" si="11"/>
        <v>6644.3279999999995</v>
      </c>
      <c r="S34" s="361">
        <f t="shared" si="12"/>
        <v>0.030208846213892238</v>
      </c>
      <c r="T34" s="358">
        <v>2904.759</v>
      </c>
      <c r="U34" s="359">
        <v>4225.96</v>
      </c>
      <c r="V34" s="360">
        <v>9.733</v>
      </c>
      <c r="W34" s="359">
        <v>0</v>
      </c>
      <c r="X34" s="360">
        <f t="shared" si="13"/>
        <v>7140.452</v>
      </c>
      <c r="Y34" s="363">
        <f t="shared" si="14"/>
        <v>-0.06948075556001232</v>
      </c>
    </row>
    <row r="35" spans="1:25" ht="19.5" customHeight="1">
      <c r="A35" s="364" t="s">
        <v>372</v>
      </c>
      <c r="B35" s="365">
        <v>718.096</v>
      </c>
      <c r="C35" s="366">
        <v>369.68</v>
      </c>
      <c r="D35" s="367">
        <v>0</v>
      </c>
      <c r="E35" s="366">
        <v>0</v>
      </c>
      <c r="F35" s="367">
        <f t="shared" si="8"/>
        <v>1087.776</v>
      </c>
      <c r="G35" s="368">
        <f t="shared" si="9"/>
        <v>0.017922874282169175</v>
      </c>
      <c r="H35" s="365">
        <v>790.653</v>
      </c>
      <c r="I35" s="384">
        <v>394.72299999999996</v>
      </c>
      <c r="J35" s="367">
        <v>787.061</v>
      </c>
      <c r="K35" s="366"/>
      <c r="L35" s="367">
        <f t="shared" si="10"/>
        <v>1972.437</v>
      </c>
      <c r="M35" s="369">
        <f t="shared" si="15"/>
        <v>-0.44851166349039273</v>
      </c>
      <c r="N35" s="365">
        <v>3365.365</v>
      </c>
      <c r="O35" s="366">
        <v>1704.643</v>
      </c>
      <c r="P35" s="367"/>
      <c r="Q35" s="366"/>
      <c r="R35" s="367">
        <f t="shared" si="11"/>
        <v>5070.008</v>
      </c>
      <c r="S35" s="368">
        <f t="shared" si="12"/>
        <v>0.023051103433666034</v>
      </c>
      <c r="T35" s="365">
        <v>3394.5480000000002</v>
      </c>
      <c r="U35" s="366">
        <v>1793.599</v>
      </c>
      <c r="V35" s="367">
        <v>2427.7960000000003</v>
      </c>
      <c r="W35" s="366"/>
      <c r="X35" s="367">
        <f t="shared" si="13"/>
        <v>7615.943</v>
      </c>
      <c r="Y35" s="370">
        <f t="shared" si="14"/>
        <v>-0.33429018573274516</v>
      </c>
    </row>
    <row r="36" spans="1:25" ht="19.5" customHeight="1">
      <c r="A36" s="364" t="s">
        <v>452</v>
      </c>
      <c r="B36" s="365">
        <v>760.765</v>
      </c>
      <c r="C36" s="366">
        <v>86.072</v>
      </c>
      <c r="D36" s="367">
        <v>0</v>
      </c>
      <c r="E36" s="366">
        <v>0</v>
      </c>
      <c r="F36" s="367">
        <f t="shared" si="8"/>
        <v>846.837</v>
      </c>
      <c r="G36" s="368">
        <f t="shared" si="9"/>
        <v>0.013953013385558514</v>
      </c>
      <c r="H36" s="365">
        <v>749.777</v>
      </c>
      <c r="I36" s="384">
        <v>83.381</v>
      </c>
      <c r="J36" s="367"/>
      <c r="K36" s="366"/>
      <c r="L36" s="367">
        <f t="shared" si="10"/>
        <v>833.158</v>
      </c>
      <c r="M36" s="369">
        <f t="shared" si="15"/>
        <v>0.016418254400725862</v>
      </c>
      <c r="N36" s="365">
        <v>3151.1519999999996</v>
      </c>
      <c r="O36" s="366">
        <v>326.127</v>
      </c>
      <c r="P36" s="367"/>
      <c r="Q36" s="366"/>
      <c r="R36" s="367">
        <f t="shared" si="11"/>
        <v>3477.2789999999995</v>
      </c>
      <c r="S36" s="368">
        <f t="shared" si="12"/>
        <v>0.015809663001856166</v>
      </c>
      <c r="T36" s="365">
        <v>3316.508</v>
      </c>
      <c r="U36" s="366">
        <v>236.77599999999998</v>
      </c>
      <c r="V36" s="367"/>
      <c r="W36" s="366"/>
      <c r="X36" s="367">
        <f t="shared" si="13"/>
        <v>3553.2839999999997</v>
      </c>
      <c r="Y36" s="370">
        <f t="shared" si="14"/>
        <v>-0.02139007183214181</v>
      </c>
    </row>
    <row r="37" spans="1:25" ht="19.5" customHeight="1">
      <c r="A37" s="364" t="s">
        <v>369</v>
      </c>
      <c r="B37" s="365">
        <v>196.03799999999998</v>
      </c>
      <c r="C37" s="366">
        <v>284.6</v>
      </c>
      <c r="D37" s="367">
        <v>0</v>
      </c>
      <c r="E37" s="366">
        <v>0</v>
      </c>
      <c r="F37" s="367">
        <f>SUM(B37:E37)</f>
        <v>480.63800000000003</v>
      </c>
      <c r="G37" s="368">
        <f>F37/$F$9</f>
        <v>0.007919290781588515</v>
      </c>
      <c r="H37" s="365">
        <v>117.66999999999999</v>
      </c>
      <c r="I37" s="384">
        <v>298.048</v>
      </c>
      <c r="J37" s="367"/>
      <c r="K37" s="366">
        <v>531.803</v>
      </c>
      <c r="L37" s="367">
        <f>SUM(H37:K37)</f>
        <v>947.521</v>
      </c>
      <c r="M37" s="369">
        <f>IF(ISERROR(F37/L37-1),"         /0",(F37/L37-1))</f>
        <v>-0.49274158567461823</v>
      </c>
      <c r="N37" s="365">
        <v>668.193</v>
      </c>
      <c r="O37" s="366">
        <v>1122.482</v>
      </c>
      <c r="P37" s="367"/>
      <c r="Q37" s="366"/>
      <c r="R37" s="367">
        <f>SUM(N37:Q37)</f>
        <v>1790.675</v>
      </c>
      <c r="S37" s="368">
        <f>R37/$R$9</f>
        <v>0.00814141410449055</v>
      </c>
      <c r="T37" s="365">
        <v>411.578</v>
      </c>
      <c r="U37" s="366">
        <v>926.598</v>
      </c>
      <c r="V37" s="367"/>
      <c r="W37" s="366">
        <v>2038.466</v>
      </c>
      <c r="X37" s="367">
        <f>SUM(T37:W37)</f>
        <v>3376.642</v>
      </c>
      <c r="Y37" s="370">
        <f>IF(ISERROR(R37/X37-1),"         /0",IF(R37/X37&gt;5,"  *  ",(R37/X37-1)))</f>
        <v>-0.469687636415113</v>
      </c>
    </row>
    <row r="38" spans="1:25" ht="19.5" customHeight="1">
      <c r="A38" s="364" t="s">
        <v>370</v>
      </c>
      <c r="B38" s="365">
        <v>71.825</v>
      </c>
      <c r="C38" s="366">
        <v>265.291</v>
      </c>
      <c r="D38" s="367">
        <v>0</v>
      </c>
      <c r="E38" s="366">
        <v>0</v>
      </c>
      <c r="F38" s="367">
        <f t="shared" si="8"/>
        <v>337.116</v>
      </c>
      <c r="G38" s="368">
        <f t="shared" si="9"/>
        <v>0.00555453299806922</v>
      </c>
      <c r="H38" s="365">
        <v>51.438</v>
      </c>
      <c r="I38" s="384">
        <v>215.503</v>
      </c>
      <c r="J38" s="367"/>
      <c r="K38" s="366"/>
      <c r="L38" s="367">
        <f t="shared" si="10"/>
        <v>266.941</v>
      </c>
      <c r="M38" s="369">
        <f t="shared" si="15"/>
        <v>0.2628858062268442</v>
      </c>
      <c r="N38" s="365">
        <v>200.418</v>
      </c>
      <c r="O38" s="366">
        <v>1056.394</v>
      </c>
      <c r="P38" s="367"/>
      <c r="Q38" s="366"/>
      <c r="R38" s="367">
        <f t="shared" si="11"/>
        <v>1256.812</v>
      </c>
      <c r="S38" s="368">
        <f t="shared" si="12"/>
        <v>0.005714173115441371</v>
      </c>
      <c r="T38" s="365">
        <v>82.035</v>
      </c>
      <c r="U38" s="366">
        <v>900.406</v>
      </c>
      <c r="V38" s="367"/>
      <c r="W38" s="366"/>
      <c r="X38" s="367">
        <f t="shared" si="13"/>
        <v>982.4409999999999</v>
      </c>
      <c r="Y38" s="370">
        <f t="shared" si="14"/>
        <v>0.2792747859667908</v>
      </c>
    </row>
    <row r="39" spans="1:25" ht="19.5" customHeight="1">
      <c r="A39" s="364" t="s">
        <v>367</v>
      </c>
      <c r="B39" s="365">
        <v>81.723</v>
      </c>
      <c r="C39" s="366">
        <v>211.151</v>
      </c>
      <c r="D39" s="367">
        <v>0</v>
      </c>
      <c r="E39" s="366">
        <v>0</v>
      </c>
      <c r="F39" s="367">
        <f>SUM(B39:E39)</f>
        <v>292.874</v>
      </c>
      <c r="G39" s="368">
        <f>F39/$F$9</f>
        <v>0.004825574274957358</v>
      </c>
      <c r="H39" s="365">
        <v>107.258</v>
      </c>
      <c r="I39" s="384">
        <v>230.936</v>
      </c>
      <c r="J39" s="367">
        <v>0</v>
      </c>
      <c r="K39" s="366"/>
      <c r="L39" s="367">
        <f>SUM(H39:K39)</f>
        <v>338.194</v>
      </c>
      <c r="M39" s="369">
        <f>IF(ISERROR(F39/L39-1),"         /0",(F39/L39-1))</f>
        <v>-0.13400592559300284</v>
      </c>
      <c r="N39" s="365">
        <v>363.928</v>
      </c>
      <c r="O39" s="366">
        <v>848.963</v>
      </c>
      <c r="P39" s="367">
        <v>0</v>
      </c>
      <c r="Q39" s="366">
        <v>0.5</v>
      </c>
      <c r="R39" s="367">
        <f>SUM(N39:Q39)</f>
        <v>1213.391</v>
      </c>
      <c r="S39" s="368">
        <f>R39/$R$9</f>
        <v>0.005516756866355924</v>
      </c>
      <c r="T39" s="365">
        <v>281.304</v>
      </c>
      <c r="U39" s="366">
        <v>986.8140000000001</v>
      </c>
      <c r="V39" s="367">
        <v>0</v>
      </c>
      <c r="W39" s="366">
        <v>0</v>
      </c>
      <c r="X39" s="367">
        <f>SUM(T39:W39)</f>
        <v>1268.118</v>
      </c>
      <c r="Y39" s="370">
        <f>IF(ISERROR(R39/X39-1),"         /0",IF(R39/X39&gt;5,"  *  ",(R39/X39-1)))</f>
        <v>-0.04315607853527814</v>
      </c>
    </row>
    <row r="40" spans="1:25" ht="19.5" customHeight="1">
      <c r="A40" s="364" t="s">
        <v>368</v>
      </c>
      <c r="B40" s="365">
        <v>122.325</v>
      </c>
      <c r="C40" s="366">
        <v>161.25</v>
      </c>
      <c r="D40" s="367">
        <v>0</v>
      </c>
      <c r="E40" s="366">
        <v>0</v>
      </c>
      <c r="F40" s="367">
        <f>SUM(B40:E40)</f>
        <v>283.575</v>
      </c>
      <c r="G40" s="368">
        <f>F40/$F$9</f>
        <v>0.0046723581643335794</v>
      </c>
      <c r="H40" s="365">
        <v>135.702</v>
      </c>
      <c r="I40" s="384">
        <v>221.085</v>
      </c>
      <c r="J40" s="367">
        <v>0</v>
      </c>
      <c r="K40" s="366">
        <v>0</v>
      </c>
      <c r="L40" s="367">
        <f>SUM(H40:K40)</f>
        <v>356.78700000000003</v>
      </c>
      <c r="M40" s="369">
        <f>IF(ISERROR(F40/L40-1),"         /0",(F40/L40-1))</f>
        <v>-0.20519805934633284</v>
      </c>
      <c r="N40" s="365">
        <v>588.3349999999999</v>
      </c>
      <c r="O40" s="366">
        <v>778.0150000000001</v>
      </c>
      <c r="P40" s="367">
        <v>0</v>
      </c>
      <c r="Q40" s="366">
        <v>0</v>
      </c>
      <c r="R40" s="367">
        <f>SUM(N40:Q40)</f>
        <v>1366.35</v>
      </c>
      <c r="S40" s="368">
        <f>R40/$R$9</f>
        <v>0.006212194374563035</v>
      </c>
      <c r="T40" s="365">
        <v>555.566</v>
      </c>
      <c r="U40" s="366">
        <v>1010.778</v>
      </c>
      <c r="V40" s="367">
        <v>0</v>
      </c>
      <c r="W40" s="366">
        <v>0</v>
      </c>
      <c r="X40" s="367">
        <f>SUM(T40:W40)</f>
        <v>1566.344</v>
      </c>
      <c r="Y40" s="370">
        <f>IF(ISERROR(R40/X40-1),"         /0",IF(R40/X40&gt;5,"  *  ",(R40/X40-1)))</f>
        <v>-0.12768204174817288</v>
      </c>
    </row>
    <row r="41" spans="1:25" ht="19.5" customHeight="1">
      <c r="A41" s="364" t="s">
        <v>371</v>
      </c>
      <c r="B41" s="365">
        <v>28.929</v>
      </c>
      <c r="C41" s="366">
        <v>121.446</v>
      </c>
      <c r="D41" s="367">
        <v>0</v>
      </c>
      <c r="E41" s="366">
        <v>0</v>
      </c>
      <c r="F41" s="367">
        <f t="shared" si="8"/>
        <v>150.375</v>
      </c>
      <c r="G41" s="368">
        <f t="shared" si="9"/>
        <v>0.0024776720760351302</v>
      </c>
      <c r="H41" s="365">
        <v>0</v>
      </c>
      <c r="I41" s="384">
        <v>0</v>
      </c>
      <c r="J41" s="367"/>
      <c r="K41" s="366"/>
      <c r="L41" s="367">
        <f t="shared" si="10"/>
        <v>0</v>
      </c>
      <c r="M41" s="369" t="str">
        <f t="shared" si="15"/>
        <v>         /0</v>
      </c>
      <c r="N41" s="365">
        <v>107.747</v>
      </c>
      <c r="O41" s="366">
        <v>490.481</v>
      </c>
      <c r="P41" s="367">
        <v>0</v>
      </c>
      <c r="Q41" s="366">
        <v>0</v>
      </c>
      <c r="R41" s="367">
        <f t="shared" si="11"/>
        <v>598.228</v>
      </c>
      <c r="S41" s="368">
        <f t="shared" si="12"/>
        <v>0.0027198804232488713</v>
      </c>
      <c r="T41" s="365">
        <v>0</v>
      </c>
      <c r="U41" s="366">
        <v>0</v>
      </c>
      <c r="V41" s="367"/>
      <c r="W41" s="366"/>
      <c r="X41" s="367">
        <f t="shared" si="13"/>
        <v>0</v>
      </c>
      <c r="Y41" s="370" t="str">
        <f t="shared" si="14"/>
        <v>         /0</v>
      </c>
    </row>
    <row r="42" spans="1:25" ht="19.5" customHeight="1">
      <c r="A42" s="364" t="s">
        <v>365</v>
      </c>
      <c r="B42" s="365">
        <v>18.778999999999996</v>
      </c>
      <c r="C42" s="366">
        <v>110.68199999999999</v>
      </c>
      <c r="D42" s="367">
        <v>0</v>
      </c>
      <c r="E42" s="366">
        <v>0</v>
      </c>
      <c r="F42" s="367">
        <f t="shared" si="8"/>
        <v>129.46099999999998</v>
      </c>
      <c r="G42" s="368">
        <f t="shared" si="9"/>
        <v>0.002133079997576618</v>
      </c>
      <c r="H42" s="365">
        <v>11.678</v>
      </c>
      <c r="I42" s="384">
        <v>99.357</v>
      </c>
      <c r="J42" s="367">
        <v>0</v>
      </c>
      <c r="K42" s="366"/>
      <c r="L42" s="367">
        <f t="shared" si="10"/>
        <v>111.035</v>
      </c>
      <c r="M42" s="369" t="s">
        <v>43</v>
      </c>
      <c r="N42" s="365">
        <v>86.304</v>
      </c>
      <c r="O42" s="366">
        <v>343.034</v>
      </c>
      <c r="P42" s="367">
        <v>0</v>
      </c>
      <c r="Q42" s="366">
        <v>0</v>
      </c>
      <c r="R42" s="367">
        <f t="shared" si="11"/>
        <v>429.33799999999997</v>
      </c>
      <c r="S42" s="368">
        <f t="shared" si="12"/>
        <v>0.0019520116429803083</v>
      </c>
      <c r="T42" s="365">
        <v>60.931000000000004</v>
      </c>
      <c r="U42" s="366">
        <v>315.08299999999997</v>
      </c>
      <c r="V42" s="367">
        <v>0</v>
      </c>
      <c r="W42" s="366">
        <v>0</v>
      </c>
      <c r="X42" s="367">
        <f t="shared" si="13"/>
        <v>376.01399999999995</v>
      </c>
      <c r="Y42" s="370">
        <f t="shared" si="14"/>
        <v>0.14181386863255097</v>
      </c>
    </row>
    <row r="43" spans="1:25" ht="19.5" customHeight="1" thickBot="1">
      <c r="A43" s="364" t="s">
        <v>282</v>
      </c>
      <c r="B43" s="365">
        <v>91.516</v>
      </c>
      <c r="C43" s="366">
        <v>51.656</v>
      </c>
      <c r="D43" s="367">
        <v>137.322</v>
      </c>
      <c r="E43" s="366">
        <v>0</v>
      </c>
      <c r="F43" s="367">
        <f t="shared" si="8"/>
        <v>280.494</v>
      </c>
      <c r="G43" s="368">
        <f t="shared" si="9"/>
        <v>0.004621593691074965</v>
      </c>
      <c r="H43" s="365">
        <v>144.587</v>
      </c>
      <c r="I43" s="384">
        <v>75.51100000000001</v>
      </c>
      <c r="J43" s="367">
        <v>0</v>
      </c>
      <c r="K43" s="366">
        <v>0</v>
      </c>
      <c r="L43" s="367">
        <f t="shared" si="10"/>
        <v>220.098</v>
      </c>
      <c r="M43" s="369" t="s">
        <v>43</v>
      </c>
      <c r="N43" s="365">
        <v>469.1550000000001</v>
      </c>
      <c r="O43" s="366">
        <v>233.13099999999997</v>
      </c>
      <c r="P43" s="367">
        <v>661.226</v>
      </c>
      <c r="Q43" s="366">
        <v>0</v>
      </c>
      <c r="R43" s="367">
        <f t="shared" si="11"/>
        <v>1363.5120000000002</v>
      </c>
      <c r="S43" s="368">
        <f t="shared" si="12"/>
        <v>0.006199291232882639</v>
      </c>
      <c r="T43" s="365">
        <v>524.7860000000001</v>
      </c>
      <c r="U43" s="366">
        <v>242.548</v>
      </c>
      <c r="V43" s="367">
        <v>0</v>
      </c>
      <c r="W43" s="366">
        <v>0.1</v>
      </c>
      <c r="X43" s="367">
        <f t="shared" si="13"/>
        <v>767.4340000000001</v>
      </c>
      <c r="Y43" s="370">
        <f t="shared" si="14"/>
        <v>0.7767156524209249</v>
      </c>
    </row>
    <row r="44" spans="1:25" s="417" customFormat="1" ht="19.5" customHeight="1">
      <c r="A44" s="410" t="s">
        <v>50</v>
      </c>
      <c r="B44" s="411">
        <f>SUM(B45:B51)</f>
        <v>2847.419</v>
      </c>
      <c r="C44" s="412">
        <f>SUM(C45:C51)</f>
        <v>1576.5030000000002</v>
      </c>
      <c r="D44" s="413">
        <f>SUM(D45:D51)</f>
        <v>453.457</v>
      </c>
      <c r="E44" s="412">
        <f>SUM(E45:E51)</f>
        <v>152.492</v>
      </c>
      <c r="F44" s="413">
        <f t="shared" si="8"/>
        <v>5029.871000000001</v>
      </c>
      <c r="G44" s="414">
        <f t="shared" si="9"/>
        <v>0.08287528460687547</v>
      </c>
      <c r="H44" s="411">
        <f>SUM(H45:H51)</f>
        <v>3057.315</v>
      </c>
      <c r="I44" s="412">
        <f>SUM(I45:I51)</f>
        <v>1566.337</v>
      </c>
      <c r="J44" s="413">
        <f>SUM(J45:J51)</f>
        <v>807.762</v>
      </c>
      <c r="K44" s="412">
        <f>SUM(K45:K51)</f>
        <v>521.899</v>
      </c>
      <c r="L44" s="413">
        <f t="shared" si="10"/>
        <v>5953.313</v>
      </c>
      <c r="M44" s="415">
        <f aca="true" t="shared" si="16" ref="M44:M57">IF(ISERROR(F44/L44-1),"         /0",(F44/L44-1))</f>
        <v>-0.1551139676344918</v>
      </c>
      <c r="N44" s="411">
        <f>SUM(N45:N51)</f>
        <v>10698.603000000001</v>
      </c>
      <c r="O44" s="412">
        <f>SUM(O45:O51)</f>
        <v>6187.198</v>
      </c>
      <c r="P44" s="413">
        <f>SUM(P45:P51)</f>
        <v>1220.405</v>
      </c>
      <c r="Q44" s="412">
        <f>SUM(Q45:Q51)</f>
        <v>475.52700000000004</v>
      </c>
      <c r="R44" s="413">
        <f t="shared" si="11"/>
        <v>18581.733</v>
      </c>
      <c r="S44" s="414">
        <f t="shared" si="12"/>
        <v>0.0844829927999651</v>
      </c>
      <c r="T44" s="411">
        <f>SUM(T45:T51)</f>
        <v>10652.058000000003</v>
      </c>
      <c r="U44" s="412">
        <f>SUM(U45:U51)</f>
        <v>5820.827</v>
      </c>
      <c r="V44" s="413">
        <f>SUM(V45:V51)</f>
        <v>2968.757</v>
      </c>
      <c r="W44" s="412">
        <f>SUM(W45:W51)</f>
        <v>2009.835</v>
      </c>
      <c r="X44" s="413">
        <f t="shared" si="13"/>
        <v>21451.477000000003</v>
      </c>
      <c r="Y44" s="416">
        <f t="shared" si="14"/>
        <v>-0.1337783873809716</v>
      </c>
    </row>
    <row r="45" spans="1:25" s="37" customFormat="1" ht="19.5" customHeight="1">
      <c r="A45" s="357" t="s">
        <v>382</v>
      </c>
      <c r="B45" s="358">
        <v>1380.417</v>
      </c>
      <c r="C45" s="359">
        <v>901.344</v>
      </c>
      <c r="D45" s="360">
        <v>453.457</v>
      </c>
      <c r="E45" s="359">
        <v>125.307</v>
      </c>
      <c r="F45" s="360">
        <f t="shared" si="8"/>
        <v>2860.5249999999996</v>
      </c>
      <c r="G45" s="361">
        <f t="shared" si="9"/>
        <v>0.04713178996043484</v>
      </c>
      <c r="H45" s="358">
        <v>1512.14</v>
      </c>
      <c r="I45" s="359">
        <v>698.4119999999999</v>
      </c>
      <c r="J45" s="360">
        <v>468.40099999999995</v>
      </c>
      <c r="K45" s="359">
        <v>270.533</v>
      </c>
      <c r="L45" s="360">
        <f t="shared" si="10"/>
        <v>2949.486</v>
      </c>
      <c r="M45" s="362">
        <f t="shared" si="16"/>
        <v>-0.030161526449015263</v>
      </c>
      <c r="N45" s="358">
        <v>5489.0700000000015</v>
      </c>
      <c r="O45" s="359">
        <v>3263.816</v>
      </c>
      <c r="P45" s="360">
        <v>1219.085</v>
      </c>
      <c r="Q45" s="359">
        <v>446.528</v>
      </c>
      <c r="R45" s="360">
        <f t="shared" si="11"/>
        <v>10418.499000000002</v>
      </c>
      <c r="S45" s="361">
        <f t="shared" si="12"/>
        <v>0.04736834696760758</v>
      </c>
      <c r="T45" s="378">
        <v>5588.915000000001</v>
      </c>
      <c r="U45" s="359">
        <v>2832.562</v>
      </c>
      <c r="V45" s="360">
        <v>1877.7489999999998</v>
      </c>
      <c r="W45" s="359">
        <v>944.959</v>
      </c>
      <c r="X45" s="360">
        <f t="shared" si="13"/>
        <v>11244.185000000001</v>
      </c>
      <c r="Y45" s="363">
        <f t="shared" si="14"/>
        <v>-0.0734322674342337</v>
      </c>
    </row>
    <row r="46" spans="1:25" s="37" customFormat="1" ht="19.5" customHeight="1">
      <c r="A46" s="364" t="s">
        <v>383</v>
      </c>
      <c r="B46" s="365">
        <v>696.2449999999999</v>
      </c>
      <c r="C46" s="366">
        <v>483.13399999999996</v>
      </c>
      <c r="D46" s="367">
        <v>0</v>
      </c>
      <c r="E46" s="366">
        <v>7.617</v>
      </c>
      <c r="F46" s="367">
        <f t="shared" si="8"/>
        <v>1186.9959999999999</v>
      </c>
      <c r="G46" s="368">
        <f t="shared" si="9"/>
        <v>0.019557684745239536</v>
      </c>
      <c r="H46" s="365">
        <v>783.1379999999999</v>
      </c>
      <c r="I46" s="366">
        <v>383.89899999999994</v>
      </c>
      <c r="J46" s="367">
        <v>339.141</v>
      </c>
      <c r="K46" s="366">
        <v>251.219</v>
      </c>
      <c r="L46" s="367">
        <f t="shared" si="10"/>
        <v>1757.397</v>
      </c>
      <c r="M46" s="369">
        <f t="shared" si="16"/>
        <v>-0.3245715111611094</v>
      </c>
      <c r="N46" s="365">
        <v>2576.1299999999997</v>
      </c>
      <c r="O46" s="366">
        <v>1892.6610000000003</v>
      </c>
      <c r="P46" s="367">
        <v>0</v>
      </c>
      <c r="Q46" s="366">
        <v>7.617</v>
      </c>
      <c r="R46" s="367">
        <f t="shared" si="11"/>
        <v>4476.408</v>
      </c>
      <c r="S46" s="368">
        <f t="shared" si="12"/>
        <v>0.020352264497273006</v>
      </c>
      <c r="T46" s="379">
        <v>2496.002</v>
      </c>
      <c r="U46" s="366">
        <v>1818.251</v>
      </c>
      <c r="V46" s="367">
        <v>955.376</v>
      </c>
      <c r="W46" s="366">
        <v>1020.9680000000001</v>
      </c>
      <c r="X46" s="367">
        <f t="shared" si="13"/>
        <v>6290.597</v>
      </c>
      <c r="Y46" s="370">
        <f t="shared" si="14"/>
        <v>-0.28839695183143976</v>
      </c>
    </row>
    <row r="47" spans="1:25" s="37" customFormat="1" ht="19.5" customHeight="1">
      <c r="A47" s="364" t="s">
        <v>387</v>
      </c>
      <c r="B47" s="365">
        <v>175.34</v>
      </c>
      <c r="C47" s="366">
        <v>21.644</v>
      </c>
      <c r="D47" s="367">
        <v>0</v>
      </c>
      <c r="E47" s="366">
        <v>0</v>
      </c>
      <c r="F47" s="367">
        <f>SUM(B47:E47)</f>
        <v>196.984</v>
      </c>
      <c r="G47" s="368">
        <f>F47/$F$9</f>
        <v>0.003245630964094458</v>
      </c>
      <c r="H47" s="365">
        <v>100.863</v>
      </c>
      <c r="I47" s="366">
        <v>25.725</v>
      </c>
      <c r="J47" s="367"/>
      <c r="K47" s="366">
        <v>0</v>
      </c>
      <c r="L47" s="367">
        <f>SUM(H47:K47)</f>
        <v>126.588</v>
      </c>
      <c r="M47" s="369">
        <f>IF(ISERROR(F47/L47-1),"         /0",(F47/L47-1))</f>
        <v>0.5561032641324613</v>
      </c>
      <c r="N47" s="365">
        <v>645.112</v>
      </c>
      <c r="O47" s="366">
        <v>88.90100000000001</v>
      </c>
      <c r="P47" s="367"/>
      <c r="Q47" s="366"/>
      <c r="R47" s="367">
        <f>SUM(N47:Q47)</f>
        <v>734.0129999999999</v>
      </c>
      <c r="S47" s="368">
        <f>R47/$R$9</f>
        <v>0.0033372352833872265</v>
      </c>
      <c r="T47" s="379">
        <v>428.13300000000004</v>
      </c>
      <c r="U47" s="366">
        <v>79.061</v>
      </c>
      <c r="V47" s="367">
        <v>65.04</v>
      </c>
      <c r="W47" s="366">
        <v>6.826</v>
      </c>
      <c r="X47" s="367">
        <f>SUM(T47:W47)</f>
        <v>579.0600000000001</v>
      </c>
      <c r="Y47" s="370">
        <f>IF(ISERROR(R47/X47-1),"         /0",IF(R47/X47&gt;5,"  *  ",(R47/X47-1)))</f>
        <v>0.2675940317065586</v>
      </c>
    </row>
    <row r="48" spans="1:25" s="37" customFormat="1" ht="19.5" customHeight="1">
      <c r="A48" s="364" t="s">
        <v>384</v>
      </c>
      <c r="B48" s="365">
        <v>136.7</v>
      </c>
      <c r="C48" s="366">
        <v>43.297000000000004</v>
      </c>
      <c r="D48" s="367">
        <v>0</v>
      </c>
      <c r="E48" s="366">
        <v>0</v>
      </c>
      <c r="F48" s="367">
        <f>SUM(B48:E48)</f>
        <v>179.99699999999999</v>
      </c>
      <c r="G48" s="368">
        <f>F48/$F$9</f>
        <v>0.002965742581347267</v>
      </c>
      <c r="H48" s="365">
        <v>139.902</v>
      </c>
      <c r="I48" s="366">
        <v>166.279</v>
      </c>
      <c r="J48" s="367">
        <v>0</v>
      </c>
      <c r="K48" s="366">
        <v>0</v>
      </c>
      <c r="L48" s="367">
        <f>SUM(H48:K48)</f>
        <v>306.181</v>
      </c>
      <c r="M48" s="369">
        <f>IF(ISERROR(F48/L48-1),"         /0",(F48/L48-1))</f>
        <v>-0.4121222414192912</v>
      </c>
      <c r="N48" s="365">
        <v>444.90500000000003</v>
      </c>
      <c r="O48" s="366">
        <v>181.175</v>
      </c>
      <c r="P48" s="367">
        <v>0</v>
      </c>
      <c r="Q48" s="366">
        <v>0</v>
      </c>
      <c r="R48" s="367">
        <f>SUM(N48:Q48)</f>
        <v>626.08</v>
      </c>
      <c r="S48" s="368">
        <f>R48/$R$9</f>
        <v>0.0028465112555541594</v>
      </c>
      <c r="T48" s="379">
        <v>507.78900000000004</v>
      </c>
      <c r="U48" s="366">
        <v>344.483</v>
      </c>
      <c r="V48" s="367">
        <v>0.576</v>
      </c>
      <c r="W48" s="366">
        <v>0</v>
      </c>
      <c r="X48" s="367">
        <f>SUM(T48:W48)</f>
        <v>852.8480000000001</v>
      </c>
      <c r="Y48" s="370">
        <f>IF(ISERROR(R48/X48-1),"         /0",IF(R48/X48&gt;5,"  *  ",(R48/X48-1)))</f>
        <v>-0.26589497776860593</v>
      </c>
    </row>
    <row r="49" spans="1:25" s="37" customFormat="1" ht="19.5" customHeight="1">
      <c r="A49" s="364" t="s">
        <v>390</v>
      </c>
      <c r="B49" s="365">
        <v>78.419</v>
      </c>
      <c r="C49" s="366">
        <v>46.190999999999995</v>
      </c>
      <c r="D49" s="367">
        <v>0</v>
      </c>
      <c r="E49" s="366">
        <v>0</v>
      </c>
      <c r="F49" s="367">
        <f>SUM(B49:E49)</f>
        <v>124.60999999999999</v>
      </c>
      <c r="G49" s="368">
        <f>F49/$F$9</f>
        <v>0.0020531519028743977</v>
      </c>
      <c r="H49" s="365">
        <v>57.973</v>
      </c>
      <c r="I49" s="366">
        <v>28.583</v>
      </c>
      <c r="J49" s="367"/>
      <c r="K49" s="366"/>
      <c r="L49" s="367">
        <f>SUM(H49:K49)</f>
        <v>86.556</v>
      </c>
      <c r="M49" s="369">
        <f t="shared" si="16"/>
        <v>0.4396460095198482</v>
      </c>
      <c r="N49" s="365">
        <v>236.834</v>
      </c>
      <c r="O49" s="366">
        <v>154.874</v>
      </c>
      <c r="P49" s="367"/>
      <c r="Q49" s="366">
        <v>1.746</v>
      </c>
      <c r="R49" s="367">
        <f>SUM(N49:Q49)</f>
        <v>393.45399999999995</v>
      </c>
      <c r="S49" s="368">
        <f>R49/$R$9</f>
        <v>0.001788862828301185</v>
      </c>
      <c r="T49" s="379">
        <v>348.393</v>
      </c>
      <c r="U49" s="366">
        <v>110.02799999999999</v>
      </c>
      <c r="V49" s="367">
        <v>0</v>
      </c>
      <c r="W49" s="366">
        <v>0</v>
      </c>
      <c r="X49" s="367">
        <f>SUM(T49:W49)</f>
        <v>458.42099999999994</v>
      </c>
      <c r="Y49" s="370">
        <f>IF(ISERROR(R49/X49-1),"         /0",IF(R49/X49&gt;5,"  *  ",(R49/X49-1)))</f>
        <v>-0.14171907482423363</v>
      </c>
    </row>
    <row r="50" spans="1:25" s="37" customFormat="1" ht="19.5" customHeight="1">
      <c r="A50" s="364" t="s">
        <v>386</v>
      </c>
      <c r="B50" s="365">
        <v>94.945</v>
      </c>
      <c r="C50" s="366">
        <v>13.701</v>
      </c>
      <c r="D50" s="367">
        <v>0</v>
      </c>
      <c r="E50" s="366">
        <v>4.141</v>
      </c>
      <c r="F50" s="367">
        <f>SUM(B50:E50)</f>
        <v>112.78699999999999</v>
      </c>
      <c r="G50" s="368">
        <f>F50/$F$9</f>
        <v>0.0018583487976044834</v>
      </c>
      <c r="H50" s="365">
        <v>78.02</v>
      </c>
      <c r="I50" s="366">
        <v>19.751</v>
      </c>
      <c r="J50" s="367"/>
      <c r="K50" s="366">
        <v>0</v>
      </c>
      <c r="L50" s="367">
        <f>SUM(H50:K50)</f>
        <v>97.771</v>
      </c>
      <c r="M50" s="369">
        <f>IF(ISERROR(F50/L50-1),"         /0",(F50/L50-1))</f>
        <v>0.15358337339292838</v>
      </c>
      <c r="N50" s="365">
        <v>300.812</v>
      </c>
      <c r="O50" s="366">
        <v>76.24199999999999</v>
      </c>
      <c r="P50" s="367">
        <v>0</v>
      </c>
      <c r="Q50" s="366">
        <v>4.141</v>
      </c>
      <c r="R50" s="367">
        <f>SUM(N50:Q50)</f>
        <v>381.195</v>
      </c>
      <c r="S50" s="368">
        <f>R50/$R$9</f>
        <v>0.0017331265302532705</v>
      </c>
      <c r="T50" s="379">
        <v>279.271</v>
      </c>
      <c r="U50" s="366">
        <v>64.33</v>
      </c>
      <c r="V50" s="367">
        <v>0</v>
      </c>
      <c r="W50" s="366">
        <v>0</v>
      </c>
      <c r="X50" s="367">
        <f>SUM(T50:W50)</f>
        <v>343.601</v>
      </c>
      <c r="Y50" s="370">
        <f>IF(ISERROR(R50/X50-1),"         /0",IF(R50/X50&gt;5,"  *  ",(R50/X50-1)))</f>
        <v>0.10941178867349044</v>
      </c>
    </row>
    <row r="51" spans="1:25" s="37" customFormat="1" ht="19.5" customHeight="1" thickBot="1">
      <c r="A51" s="364" t="s">
        <v>282</v>
      </c>
      <c r="B51" s="365">
        <v>285.35299999999995</v>
      </c>
      <c r="C51" s="366">
        <v>67.19200000000001</v>
      </c>
      <c r="D51" s="367">
        <v>0</v>
      </c>
      <c r="E51" s="366">
        <v>15.427</v>
      </c>
      <c r="F51" s="367">
        <f t="shared" si="8"/>
        <v>367.972</v>
      </c>
      <c r="G51" s="368">
        <f t="shared" si="9"/>
        <v>0.006062935655280458</v>
      </c>
      <c r="H51" s="365">
        <v>385.279</v>
      </c>
      <c r="I51" s="366">
        <v>243.68800000000002</v>
      </c>
      <c r="J51" s="367">
        <v>0.22</v>
      </c>
      <c r="K51" s="366">
        <v>0.147</v>
      </c>
      <c r="L51" s="367">
        <f t="shared" si="10"/>
        <v>629.3340000000001</v>
      </c>
      <c r="M51" s="369">
        <f t="shared" si="16"/>
        <v>-0.41529934819984304</v>
      </c>
      <c r="N51" s="365">
        <v>1005.74</v>
      </c>
      <c r="O51" s="366">
        <v>529.529</v>
      </c>
      <c r="P51" s="367">
        <v>1.32</v>
      </c>
      <c r="Q51" s="366">
        <v>15.495</v>
      </c>
      <c r="R51" s="367">
        <f t="shared" si="11"/>
        <v>1552.0839999999998</v>
      </c>
      <c r="S51" s="368">
        <f t="shared" si="12"/>
        <v>0.00705664543758868</v>
      </c>
      <c r="T51" s="379">
        <v>1003.5549999999998</v>
      </c>
      <c r="U51" s="366">
        <v>572.112</v>
      </c>
      <c r="V51" s="367">
        <v>70.016</v>
      </c>
      <c r="W51" s="366">
        <v>37.081999999999994</v>
      </c>
      <c r="X51" s="367">
        <f t="shared" si="13"/>
        <v>1682.7649999999999</v>
      </c>
      <c r="Y51" s="370">
        <f t="shared" si="14"/>
        <v>-0.07765849658151913</v>
      </c>
    </row>
    <row r="52" spans="1:25" s="417" customFormat="1" ht="19.5" customHeight="1">
      <c r="A52" s="410" t="s">
        <v>49</v>
      </c>
      <c r="B52" s="411">
        <f>SUM(B53:B56)</f>
        <v>1008.531</v>
      </c>
      <c r="C52" s="412">
        <f>SUM(C53:C56)</f>
        <v>39.522999999999996</v>
      </c>
      <c r="D52" s="413">
        <f>SUM(D53:D56)</f>
        <v>0.05</v>
      </c>
      <c r="E52" s="412">
        <f>SUM(E53:E56)</f>
        <v>16.877000000000002</v>
      </c>
      <c r="F52" s="413">
        <f t="shared" si="8"/>
        <v>1064.9809999999998</v>
      </c>
      <c r="G52" s="414">
        <f t="shared" si="9"/>
        <v>0.017547289677193472</v>
      </c>
      <c r="H52" s="411">
        <f>SUM(H53:H56)</f>
        <v>498.681</v>
      </c>
      <c r="I52" s="412">
        <f>SUM(I53:I56)</f>
        <v>71.683</v>
      </c>
      <c r="J52" s="413">
        <f>SUM(J53:J56)</f>
        <v>264.454</v>
      </c>
      <c r="K52" s="412">
        <f>SUM(K53:K56)</f>
        <v>43.839</v>
      </c>
      <c r="L52" s="413">
        <f t="shared" si="10"/>
        <v>878.6569999999999</v>
      </c>
      <c r="M52" s="415">
        <f t="shared" si="16"/>
        <v>0.21205544370556417</v>
      </c>
      <c r="N52" s="411">
        <f>SUM(N53:N56)</f>
        <v>3933.68</v>
      </c>
      <c r="O52" s="412">
        <f>SUM(O53:O56)</f>
        <v>143.79299999999998</v>
      </c>
      <c r="P52" s="413">
        <f>SUM(P53:P56)</f>
        <v>106.673</v>
      </c>
      <c r="Q52" s="412">
        <f>SUM(Q53:Q56)</f>
        <v>128.72</v>
      </c>
      <c r="R52" s="413">
        <f t="shared" si="11"/>
        <v>4312.866</v>
      </c>
      <c r="S52" s="414">
        <f t="shared" si="12"/>
        <v>0.01960871072817666</v>
      </c>
      <c r="T52" s="411">
        <f>SUM(T53:T56)</f>
        <v>1518.037</v>
      </c>
      <c r="U52" s="412">
        <f>SUM(U53:U56)</f>
        <v>183.151</v>
      </c>
      <c r="V52" s="413">
        <f>SUM(V53:V56)</f>
        <v>964.292</v>
      </c>
      <c r="W52" s="412">
        <f>SUM(W53:W56)</f>
        <v>304.45899999999995</v>
      </c>
      <c r="X52" s="413">
        <f t="shared" si="13"/>
        <v>2969.939</v>
      </c>
      <c r="Y52" s="416">
        <f t="shared" si="14"/>
        <v>0.4521732601241979</v>
      </c>
    </row>
    <row r="53" spans="1:25" ht="19.5" customHeight="1">
      <c r="A53" s="357" t="s">
        <v>413</v>
      </c>
      <c r="B53" s="358">
        <v>841.906</v>
      </c>
      <c r="C53" s="359">
        <v>26.77</v>
      </c>
      <c r="D53" s="360">
        <v>0</v>
      </c>
      <c r="E53" s="359">
        <v>0</v>
      </c>
      <c r="F53" s="360">
        <f t="shared" si="8"/>
        <v>868.6759999999999</v>
      </c>
      <c r="G53" s="361">
        <f t="shared" si="9"/>
        <v>0.014312846339630208</v>
      </c>
      <c r="H53" s="358">
        <v>328.57899999999995</v>
      </c>
      <c r="I53" s="359">
        <v>57.764</v>
      </c>
      <c r="J53" s="360">
        <v>193.902</v>
      </c>
      <c r="K53" s="359">
        <v>24</v>
      </c>
      <c r="L53" s="360">
        <f t="shared" si="10"/>
        <v>604.2449999999999</v>
      </c>
      <c r="M53" s="362">
        <f t="shared" si="16"/>
        <v>0.43762215657556136</v>
      </c>
      <c r="N53" s="358">
        <v>3412.388</v>
      </c>
      <c r="O53" s="359">
        <v>100.221</v>
      </c>
      <c r="P53" s="360">
        <v>17.233</v>
      </c>
      <c r="Q53" s="359">
        <v>40.528999999999996</v>
      </c>
      <c r="R53" s="360">
        <f t="shared" si="11"/>
        <v>3570.371</v>
      </c>
      <c r="S53" s="361">
        <f t="shared" si="12"/>
        <v>0.01623291150971786</v>
      </c>
      <c r="T53" s="378">
        <v>827.083</v>
      </c>
      <c r="U53" s="359">
        <v>109.878</v>
      </c>
      <c r="V53" s="360">
        <v>689.279</v>
      </c>
      <c r="W53" s="359">
        <v>54.257</v>
      </c>
      <c r="X53" s="360">
        <f t="shared" si="13"/>
        <v>1680.497</v>
      </c>
      <c r="Y53" s="363">
        <f t="shared" si="14"/>
        <v>1.1245923081088511</v>
      </c>
    </row>
    <row r="54" spans="1:25" ht="19.5" customHeight="1">
      <c r="A54" s="390" t="s">
        <v>412</v>
      </c>
      <c r="B54" s="391">
        <v>74.755</v>
      </c>
      <c r="C54" s="392">
        <v>7.898</v>
      </c>
      <c r="D54" s="393">
        <v>0</v>
      </c>
      <c r="E54" s="392">
        <v>0</v>
      </c>
      <c r="F54" s="393">
        <f>SUM(B54:E54)</f>
        <v>82.65299999999999</v>
      </c>
      <c r="G54" s="396">
        <f>F54/$F$9</f>
        <v>0.0013618422616826706</v>
      </c>
      <c r="H54" s="391">
        <v>138.26600000000002</v>
      </c>
      <c r="I54" s="392">
        <v>9.303</v>
      </c>
      <c r="J54" s="393">
        <v>0</v>
      </c>
      <c r="K54" s="392">
        <v>0.04</v>
      </c>
      <c r="L54" s="393">
        <f t="shared" si="10"/>
        <v>147.609</v>
      </c>
      <c r="M54" s="742">
        <f>IF(ISERROR(F54/L54-1),"         /0",(F54/L54-1))</f>
        <v>-0.4400544682234824</v>
      </c>
      <c r="N54" s="391">
        <v>301.05</v>
      </c>
      <c r="O54" s="392">
        <v>18.849999999999998</v>
      </c>
      <c r="P54" s="393">
        <v>20.843</v>
      </c>
      <c r="Q54" s="392">
        <v>4.523</v>
      </c>
      <c r="R54" s="393">
        <f>SUM(N54:Q54)</f>
        <v>345.2660000000001</v>
      </c>
      <c r="S54" s="396">
        <f>R54/$R$9</f>
        <v>0.001569773120304374</v>
      </c>
      <c r="T54" s="409">
        <v>494.44899999999996</v>
      </c>
      <c r="U54" s="392">
        <v>36.771</v>
      </c>
      <c r="V54" s="393">
        <v>0.07</v>
      </c>
      <c r="W54" s="392">
        <v>4.704</v>
      </c>
      <c r="X54" s="393">
        <f>SUM(T54:W54)</f>
        <v>535.9939999999999</v>
      </c>
      <c r="Y54" s="398">
        <f>IF(ISERROR(R54/X54-1),"         /0",IF(R54/X54&gt;5,"  *  ",(R54/X54-1)))</f>
        <v>-0.3558398041769122</v>
      </c>
    </row>
    <row r="55" spans="1:25" ht="19.5" customHeight="1">
      <c r="A55" s="390" t="s">
        <v>414</v>
      </c>
      <c r="B55" s="391">
        <v>34.376999999999995</v>
      </c>
      <c r="C55" s="392">
        <v>4.465</v>
      </c>
      <c r="D55" s="393">
        <v>0</v>
      </c>
      <c r="E55" s="392">
        <v>16.777</v>
      </c>
      <c r="F55" s="393">
        <f>SUM(B55:E55)</f>
        <v>55.619</v>
      </c>
      <c r="G55" s="396">
        <f>F55/$F$9</f>
        <v>0.0009164132548428788</v>
      </c>
      <c r="H55" s="391">
        <v>31.836</v>
      </c>
      <c r="I55" s="392">
        <v>2.948</v>
      </c>
      <c r="J55" s="393">
        <v>70.552</v>
      </c>
      <c r="K55" s="392">
        <v>19.759</v>
      </c>
      <c r="L55" s="393">
        <f t="shared" si="10"/>
        <v>125.09500000000001</v>
      </c>
      <c r="M55" s="742">
        <f>IF(ISERROR(F55/L55-1),"         /0",(F55/L55-1))</f>
        <v>-0.5553859067108997</v>
      </c>
      <c r="N55" s="391">
        <v>98.64</v>
      </c>
      <c r="O55" s="392">
        <v>22.462</v>
      </c>
      <c r="P55" s="393">
        <v>68.507</v>
      </c>
      <c r="Q55" s="392">
        <v>83.47800000000001</v>
      </c>
      <c r="R55" s="393">
        <f>SUM(N55:Q55)</f>
        <v>273.087</v>
      </c>
      <c r="S55" s="396">
        <f>R55/$R$9</f>
        <v>0.0012416068541488605</v>
      </c>
      <c r="T55" s="409">
        <v>134.961</v>
      </c>
      <c r="U55" s="392">
        <v>21.944000000000003</v>
      </c>
      <c r="V55" s="393">
        <v>274.56300000000005</v>
      </c>
      <c r="W55" s="392">
        <v>84.7</v>
      </c>
      <c r="X55" s="393">
        <f>SUM(T55:W55)</f>
        <v>516.1680000000001</v>
      </c>
      <c r="Y55" s="398">
        <f>IF(ISERROR(R55/X55-1),"         /0",IF(R55/X55&gt;5,"  *  ",(R55/X55-1)))</f>
        <v>-0.4709338819919098</v>
      </c>
    </row>
    <row r="56" spans="1:25" ht="19.5" customHeight="1" thickBot="1">
      <c r="A56" s="364" t="s">
        <v>282</v>
      </c>
      <c r="B56" s="365">
        <v>57.493</v>
      </c>
      <c r="C56" s="366">
        <v>0.39</v>
      </c>
      <c r="D56" s="367">
        <v>0.05</v>
      </c>
      <c r="E56" s="366">
        <v>0.1</v>
      </c>
      <c r="F56" s="367">
        <f>SUM(B56:E56)</f>
        <v>58.033</v>
      </c>
      <c r="G56" s="368">
        <f>F56/$F$9</f>
        <v>0.0009561878210377171</v>
      </c>
      <c r="H56" s="365">
        <v>0</v>
      </c>
      <c r="I56" s="366">
        <v>1.668</v>
      </c>
      <c r="J56" s="367">
        <v>0</v>
      </c>
      <c r="K56" s="366">
        <v>0.04</v>
      </c>
      <c r="L56" s="367">
        <f t="shared" si="10"/>
        <v>1.708</v>
      </c>
      <c r="M56" s="369">
        <f>IF(ISERROR(F56/L56-1),"         /0",(F56/L56-1))</f>
        <v>32.97716627634661</v>
      </c>
      <c r="N56" s="365">
        <v>121.602</v>
      </c>
      <c r="O56" s="366">
        <v>2.2600000000000002</v>
      </c>
      <c r="P56" s="367">
        <v>0.09</v>
      </c>
      <c r="Q56" s="366">
        <v>0.19</v>
      </c>
      <c r="R56" s="367">
        <f>SUM(N56:Q56)</f>
        <v>124.14200000000001</v>
      </c>
      <c r="S56" s="368">
        <f>R56/$R$9</f>
        <v>0.0005644192440055655</v>
      </c>
      <c r="T56" s="379">
        <v>61.544</v>
      </c>
      <c r="U56" s="366">
        <v>14.558</v>
      </c>
      <c r="V56" s="367">
        <v>0.38</v>
      </c>
      <c r="W56" s="366">
        <v>160.79799999999997</v>
      </c>
      <c r="X56" s="367">
        <f>SUM(T56:W56)</f>
        <v>237.27999999999997</v>
      </c>
      <c r="Y56" s="370">
        <f>IF(ISERROR(R56/X56-1),"         /0",IF(R56/X56&gt;5,"  *  ",(R56/X56-1)))</f>
        <v>-0.4768122049898853</v>
      </c>
    </row>
    <row r="57" spans="1:25" s="37" customFormat="1" ht="19.5" customHeight="1" thickBot="1">
      <c r="A57" s="44" t="s">
        <v>48</v>
      </c>
      <c r="B57" s="41">
        <v>78.604</v>
      </c>
      <c r="C57" s="40">
        <v>0.11</v>
      </c>
      <c r="D57" s="39">
        <v>93.284</v>
      </c>
      <c r="E57" s="40">
        <v>0</v>
      </c>
      <c r="F57" s="39">
        <f t="shared" si="8"/>
        <v>171.998</v>
      </c>
      <c r="G57" s="42">
        <f t="shared" si="9"/>
        <v>0.0028339460796933686</v>
      </c>
      <c r="H57" s="41">
        <v>77.972</v>
      </c>
      <c r="I57" s="40">
        <v>0.093</v>
      </c>
      <c r="J57" s="39">
        <v>0</v>
      </c>
      <c r="K57" s="40">
        <v>0</v>
      </c>
      <c r="L57" s="39">
        <f t="shared" si="10"/>
        <v>78.065</v>
      </c>
      <c r="M57" s="43">
        <f t="shared" si="16"/>
        <v>1.2032665086786651</v>
      </c>
      <c r="N57" s="41">
        <v>210.27900000000002</v>
      </c>
      <c r="O57" s="40">
        <v>8.093</v>
      </c>
      <c r="P57" s="39">
        <v>173.703</v>
      </c>
      <c r="Q57" s="40"/>
      <c r="R57" s="39">
        <f t="shared" si="11"/>
        <v>392.07500000000005</v>
      </c>
      <c r="S57" s="42">
        <f t="shared" si="12"/>
        <v>0.0017825931199230082</v>
      </c>
      <c r="T57" s="41">
        <v>282.197</v>
      </c>
      <c r="U57" s="40">
        <v>2.286</v>
      </c>
      <c r="V57" s="39">
        <v>0.1</v>
      </c>
      <c r="W57" s="40">
        <v>0.18</v>
      </c>
      <c r="X57" s="39">
        <f t="shared" si="13"/>
        <v>284.76300000000003</v>
      </c>
      <c r="Y57" s="38">
        <f t="shared" si="14"/>
        <v>0.3768467111246896</v>
      </c>
    </row>
    <row r="58" ht="10.5" customHeight="1" thickTop="1">
      <c r="A58" s="22"/>
    </row>
    <row r="59" ht="14.25">
      <c r="A59" s="22" t="s">
        <v>37</v>
      </c>
    </row>
    <row r="60" ht="14.25">
      <c r="A60" s="12" t="s">
        <v>143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9" operator="lessThan" stopIfTrue="1">
      <formula>0</formula>
    </cfRule>
  </conditionalFormatting>
  <conditionalFormatting sqref="Y9:Y57 M9:M57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K52 M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1" sqref="T41:W43"/>
    </sheetView>
  </sheetViews>
  <sheetFormatPr defaultColWidth="8.00390625" defaultRowHeight="15"/>
  <cols>
    <col min="1" max="1" width="20.28125" style="23" customWidth="1"/>
    <col min="2" max="2" width="8.57421875" style="23" customWidth="1"/>
    <col min="3" max="3" width="9.7109375" style="23" bestFit="1" customWidth="1"/>
    <col min="4" max="4" width="8.00390625" style="23" bestFit="1" customWidth="1"/>
    <col min="5" max="5" width="9.7109375" style="23" bestFit="1" customWidth="1"/>
    <col min="6" max="6" width="9.421875" style="23" bestFit="1" customWidth="1"/>
    <col min="7" max="7" width="11.28125" style="23" customWidth="1"/>
    <col min="8" max="8" width="9.28125" style="23" bestFit="1" customWidth="1"/>
    <col min="9" max="9" width="9.7109375" style="23" bestFit="1" customWidth="1"/>
    <col min="10" max="10" width="8.57421875" style="23" customWidth="1"/>
    <col min="11" max="11" width="9.7109375" style="23" bestFit="1" customWidth="1"/>
    <col min="12" max="12" width="9.28125" style="23" bestFit="1" customWidth="1"/>
    <col min="13" max="13" width="11.57421875" style="23" customWidth="1"/>
    <col min="14" max="14" width="9.7109375" style="23" customWidth="1"/>
    <col min="15" max="15" width="10.8515625" style="23" customWidth="1"/>
    <col min="16" max="16" width="9.57421875" style="23" customWidth="1"/>
    <col min="17" max="17" width="10.140625" style="23" customWidth="1"/>
    <col min="18" max="18" width="10.57421875" style="23" customWidth="1"/>
    <col min="19" max="19" width="11.00390625" style="23" customWidth="1"/>
    <col min="20" max="20" width="10.421875" style="23" customWidth="1"/>
    <col min="21" max="23" width="10.28125" style="23" customWidth="1"/>
    <col min="24" max="24" width="10.421875" style="23" customWidth="1"/>
    <col min="25" max="25" width="8.710937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64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49" customFormat="1" ht="18" customHeight="1" thickBot="1" thickTop="1">
      <c r="A5" s="641" t="s">
        <v>63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26" customFormat="1" ht="26.25" customHeight="1" thickBot="1">
      <c r="A6" s="642"/>
      <c r="B6" s="680" t="s">
        <v>154</v>
      </c>
      <c r="C6" s="681"/>
      <c r="D6" s="681"/>
      <c r="E6" s="681"/>
      <c r="F6" s="681"/>
      <c r="G6" s="685" t="s">
        <v>31</v>
      </c>
      <c r="H6" s="680" t="s">
        <v>157</v>
      </c>
      <c r="I6" s="681"/>
      <c r="J6" s="681"/>
      <c r="K6" s="681"/>
      <c r="L6" s="681"/>
      <c r="M6" s="682" t="s">
        <v>30</v>
      </c>
      <c r="N6" s="680" t="s">
        <v>155</v>
      </c>
      <c r="O6" s="681"/>
      <c r="P6" s="681"/>
      <c r="Q6" s="681"/>
      <c r="R6" s="681"/>
      <c r="S6" s="685" t="s">
        <v>31</v>
      </c>
      <c r="T6" s="680" t="s">
        <v>156</v>
      </c>
      <c r="U6" s="681"/>
      <c r="V6" s="681"/>
      <c r="W6" s="681"/>
      <c r="X6" s="681"/>
      <c r="Y6" s="698" t="s">
        <v>30</v>
      </c>
    </row>
    <row r="7" spans="1:25" s="26" customFormat="1" ht="26.25" customHeight="1">
      <c r="A7" s="643"/>
      <c r="B7" s="654" t="s">
        <v>20</v>
      </c>
      <c r="C7" s="646"/>
      <c r="D7" s="645" t="s">
        <v>19</v>
      </c>
      <c r="E7" s="646"/>
      <c r="F7" s="713" t="s">
        <v>15</v>
      </c>
      <c r="G7" s="686"/>
      <c r="H7" s="654" t="s">
        <v>20</v>
      </c>
      <c r="I7" s="646"/>
      <c r="J7" s="645" t="s">
        <v>19</v>
      </c>
      <c r="K7" s="646"/>
      <c r="L7" s="713" t="s">
        <v>15</v>
      </c>
      <c r="M7" s="683"/>
      <c r="N7" s="654" t="s">
        <v>20</v>
      </c>
      <c r="O7" s="646"/>
      <c r="P7" s="645" t="s">
        <v>19</v>
      </c>
      <c r="Q7" s="646"/>
      <c r="R7" s="713" t="s">
        <v>15</v>
      </c>
      <c r="S7" s="686"/>
      <c r="T7" s="654" t="s">
        <v>20</v>
      </c>
      <c r="U7" s="646"/>
      <c r="V7" s="645" t="s">
        <v>19</v>
      </c>
      <c r="W7" s="646"/>
      <c r="X7" s="713" t="s">
        <v>15</v>
      </c>
      <c r="Y7" s="699"/>
    </row>
    <row r="8" spans="1:25" s="45" customFormat="1" ht="15.75" customHeight="1" thickBot="1">
      <c r="A8" s="644"/>
      <c r="B8" s="48" t="s">
        <v>28</v>
      </c>
      <c r="C8" s="46" t="s">
        <v>27</v>
      </c>
      <c r="D8" s="47" t="s">
        <v>28</v>
      </c>
      <c r="E8" s="46" t="s">
        <v>27</v>
      </c>
      <c r="F8" s="694"/>
      <c r="G8" s="687"/>
      <c r="H8" s="48" t="s">
        <v>28</v>
      </c>
      <c r="I8" s="46" t="s">
        <v>27</v>
      </c>
      <c r="J8" s="47" t="s">
        <v>28</v>
      </c>
      <c r="K8" s="46" t="s">
        <v>27</v>
      </c>
      <c r="L8" s="694"/>
      <c r="M8" s="684"/>
      <c r="N8" s="48" t="s">
        <v>28</v>
      </c>
      <c r="O8" s="46" t="s">
        <v>27</v>
      </c>
      <c r="P8" s="47" t="s">
        <v>28</v>
      </c>
      <c r="Q8" s="46" t="s">
        <v>27</v>
      </c>
      <c r="R8" s="694"/>
      <c r="S8" s="687"/>
      <c r="T8" s="48" t="s">
        <v>28</v>
      </c>
      <c r="U8" s="46" t="s">
        <v>27</v>
      </c>
      <c r="V8" s="47" t="s">
        <v>28</v>
      </c>
      <c r="W8" s="46" t="s">
        <v>27</v>
      </c>
      <c r="X8" s="694"/>
      <c r="Y8" s="700"/>
    </row>
    <row r="9" spans="1:25" s="525" customFormat="1" ht="18" customHeight="1" thickBot="1" thickTop="1">
      <c r="A9" s="746" t="s">
        <v>22</v>
      </c>
      <c r="B9" s="516">
        <f>B10+B14+B24+B32+B40+B44</f>
        <v>32482.866999999995</v>
      </c>
      <c r="C9" s="517">
        <f>C10+C14+C24+C32+C40+C44</f>
        <v>14883.204</v>
      </c>
      <c r="D9" s="518">
        <f>D10+D14+D24+D32+D40+D44</f>
        <v>9640.805999999997</v>
      </c>
      <c r="E9" s="517">
        <f>E10+E14+E24+E32+E40+E44</f>
        <v>3685.1740000000004</v>
      </c>
      <c r="F9" s="518">
        <f>SUM(B9:E9)</f>
        <v>60692.05099999999</v>
      </c>
      <c r="G9" s="743">
        <f>F9/$F$9</f>
        <v>1</v>
      </c>
      <c r="H9" s="516">
        <f>H10+H14+H24+H32+H40+H44</f>
        <v>25050.303000000004</v>
      </c>
      <c r="I9" s="517">
        <f>I10+I14+I24+I32+I40+I44</f>
        <v>14368.512000000002</v>
      </c>
      <c r="J9" s="518">
        <f>J10+J14+J24+J32+J40+J44</f>
        <v>17124.501000000004</v>
      </c>
      <c r="K9" s="517">
        <f>K10+K14+K24+K32+K40+K44</f>
        <v>6096.027</v>
      </c>
      <c r="L9" s="518">
        <f>SUM(H9:K9)</f>
        <v>62639.34300000001</v>
      </c>
      <c r="M9" s="744">
        <f>IF(ISERROR(F9/L9-1),"         /0",(F9/L9-1))</f>
        <v>-0.031087363097023757</v>
      </c>
      <c r="N9" s="516">
        <f>N10+N14+N24+N32+N40+N44</f>
        <v>113640.91599999998</v>
      </c>
      <c r="O9" s="517">
        <f>O10+O14+O24+O32+O40+O44</f>
        <v>60174.24299999999</v>
      </c>
      <c r="P9" s="518">
        <f>P10+P14+P24+P32+P40+P44</f>
        <v>31394.010000000006</v>
      </c>
      <c r="Q9" s="517">
        <f>Q10+Q14+Q24+Q32+Q40+Q44</f>
        <v>14737.265000000001</v>
      </c>
      <c r="R9" s="518">
        <f>SUM(N9:Q9)</f>
        <v>219946.434</v>
      </c>
      <c r="S9" s="743">
        <f>R9/$R$9</f>
        <v>1</v>
      </c>
      <c r="T9" s="516">
        <f>T10+T14+T24+T32+T40+T44</f>
        <v>91780.78099999996</v>
      </c>
      <c r="U9" s="517">
        <f>U10+U14+U24+U32+U40+U44</f>
        <v>51726.457999999984</v>
      </c>
      <c r="V9" s="518">
        <f>V10+V14+V24+V32+V40+V44</f>
        <v>59503.04899999998</v>
      </c>
      <c r="W9" s="517">
        <f>W10+W14+W24+W32+W40+W44</f>
        <v>22232.197999999997</v>
      </c>
      <c r="X9" s="518">
        <f>SUM(T9:W9)</f>
        <v>225242.48599999992</v>
      </c>
      <c r="Y9" s="745">
        <f>IF(ISERROR(R9/X9-1),"         /0",(R9/X9-1))</f>
        <v>-0.02351266891984094</v>
      </c>
    </row>
    <row r="10" spans="1:25" s="59" customFormat="1" ht="19.5" customHeight="1" thickTop="1">
      <c r="A10" s="68" t="s">
        <v>53</v>
      </c>
      <c r="B10" s="65">
        <f>SUM(B11:B13)</f>
        <v>22112.627999999993</v>
      </c>
      <c r="C10" s="64">
        <f>SUM(C11:C13)</f>
        <v>6257.593999999999</v>
      </c>
      <c r="D10" s="63">
        <f>SUM(D11:D13)</f>
        <v>8297.453999999998</v>
      </c>
      <c r="E10" s="62">
        <f>SUM(E11:E13)</f>
        <v>3191.44</v>
      </c>
      <c r="F10" s="63">
        <f aca="true" t="shared" si="0" ref="F10:F41">SUM(B10:E10)</f>
        <v>39859.115999999995</v>
      </c>
      <c r="G10" s="66">
        <f aca="true" t="shared" si="1" ref="G10:G41">F10/$F$9</f>
        <v>0.6567435989269831</v>
      </c>
      <c r="H10" s="65">
        <f>SUM(H11:H13)</f>
        <v>15045.518</v>
      </c>
      <c r="I10" s="64">
        <f>SUM(I11:I13)</f>
        <v>5768.260999999999</v>
      </c>
      <c r="J10" s="63">
        <f>SUM(J11:J13)</f>
        <v>14325.654000000002</v>
      </c>
      <c r="K10" s="62">
        <f>SUM(K11:K13)</f>
        <v>4442.195</v>
      </c>
      <c r="L10" s="63">
        <f aca="true" t="shared" si="2" ref="L10:L41">SUM(H10:K10)</f>
        <v>39581.628000000004</v>
      </c>
      <c r="M10" s="67">
        <f aca="true" t="shared" si="3" ref="M10:M23">IF(ISERROR(F10/L10-1),"         /0",(F10/L10-1))</f>
        <v>0.007010525186078587</v>
      </c>
      <c r="N10" s="65">
        <f>SUM(N11:N13)</f>
        <v>73873.52399999999</v>
      </c>
      <c r="O10" s="64">
        <f>SUM(O11:O13)</f>
        <v>24953.45799999999</v>
      </c>
      <c r="P10" s="63">
        <f>SUM(P11:P13)</f>
        <v>27226.94000000001</v>
      </c>
      <c r="Q10" s="62">
        <f>SUM(Q11:Q13)</f>
        <v>12797.310000000001</v>
      </c>
      <c r="R10" s="63">
        <f aca="true" t="shared" si="4" ref="R10:R41">SUM(N10:Q10)</f>
        <v>138851.232</v>
      </c>
      <c r="S10" s="66">
        <f aca="true" t="shared" si="5" ref="S10:S41">R10/$R$9</f>
        <v>0.6312956726545518</v>
      </c>
      <c r="T10" s="65">
        <f>SUM(T11:T13)</f>
        <v>53349.03099999995</v>
      </c>
      <c r="U10" s="64">
        <f>SUM(U11:U13)</f>
        <v>18996.677999999993</v>
      </c>
      <c r="V10" s="63">
        <f>SUM(V11:V13)</f>
        <v>50394.38299999998</v>
      </c>
      <c r="W10" s="62">
        <f>SUM(W11:W13)</f>
        <v>16344.546999999999</v>
      </c>
      <c r="X10" s="63">
        <f aca="true" t="shared" si="6" ref="X10:X41">SUM(T10:W10)</f>
        <v>139084.6389999999</v>
      </c>
      <c r="Y10" s="60">
        <f aca="true" t="shared" si="7" ref="Y10:Y41">IF(ISERROR(R10/X10-1),"         /0",IF(R10/X10&gt;5,"  *  ",(R10/X10-1)))</f>
        <v>-0.0016781651926344177</v>
      </c>
    </row>
    <row r="11" spans="1:25" ht="19.5" customHeight="1">
      <c r="A11" s="118" t="s">
        <v>416</v>
      </c>
      <c r="B11" s="119">
        <v>21955.295999999995</v>
      </c>
      <c r="C11" s="120">
        <v>6130.928999999999</v>
      </c>
      <c r="D11" s="121">
        <v>8297.453999999998</v>
      </c>
      <c r="E11" s="141">
        <v>3159.486</v>
      </c>
      <c r="F11" s="121">
        <f t="shared" si="0"/>
        <v>39543.164999999986</v>
      </c>
      <c r="G11" s="122">
        <f t="shared" si="1"/>
        <v>0.6515377936395657</v>
      </c>
      <c r="H11" s="119">
        <v>14877.924</v>
      </c>
      <c r="I11" s="120">
        <v>5651.268999999999</v>
      </c>
      <c r="J11" s="121">
        <v>14325.654000000002</v>
      </c>
      <c r="K11" s="141">
        <v>4407.683</v>
      </c>
      <c r="L11" s="121">
        <f t="shared" si="2"/>
        <v>39262.53</v>
      </c>
      <c r="M11" s="123">
        <f t="shared" si="3"/>
        <v>0.007147654519461311</v>
      </c>
      <c r="N11" s="119">
        <v>73192.63799999999</v>
      </c>
      <c r="O11" s="120">
        <v>24514.487999999994</v>
      </c>
      <c r="P11" s="121">
        <v>27184.593000000008</v>
      </c>
      <c r="Q11" s="141">
        <v>12665.702000000001</v>
      </c>
      <c r="R11" s="121">
        <f t="shared" si="4"/>
        <v>137557.421</v>
      </c>
      <c r="S11" s="122">
        <f t="shared" si="5"/>
        <v>0.6254132813083025</v>
      </c>
      <c r="T11" s="119">
        <v>52693.417999999954</v>
      </c>
      <c r="U11" s="120">
        <v>18555.215999999993</v>
      </c>
      <c r="V11" s="121">
        <v>50394.38299999998</v>
      </c>
      <c r="W11" s="141">
        <v>16253.202</v>
      </c>
      <c r="X11" s="121">
        <f t="shared" si="6"/>
        <v>137896.21899999992</v>
      </c>
      <c r="Y11" s="124">
        <f t="shared" si="7"/>
        <v>-0.002456905653083319</v>
      </c>
    </row>
    <row r="12" spans="1:25" ht="19.5" customHeight="1">
      <c r="A12" s="125" t="s">
        <v>417</v>
      </c>
      <c r="B12" s="126">
        <v>104.83399999999999</v>
      </c>
      <c r="C12" s="127">
        <v>103.11800000000001</v>
      </c>
      <c r="D12" s="128">
        <v>0</v>
      </c>
      <c r="E12" s="142">
        <v>31.954</v>
      </c>
      <c r="F12" s="128">
        <f t="shared" si="0"/>
        <v>239.906</v>
      </c>
      <c r="G12" s="129">
        <f t="shared" si="1"/>
        <v>0.00395284054579075</v>
      </c>
      <c r="H12" s="126">
        <v>116.498</v>
      </c>
      <c r="I12" s="127">
        <v>116.382</v>
      </c>
      <c r="J12" s="128">
        <v>0</v>
      </c>
      <c r="K12" s="142">
        <v>34.512</v>
      </c>
      <c r="L12" s="128">
        <f t="shared" si="2"/>
        <v>267.392</v>
      </c>
      <c r="M12" s="130">
        <f t="shared" si="3"/>
        <v>-0.10279290330301571</v>
      </c>
      <c r="N12" s="126">
        <v>441.77099999999984</v>
      </c>
      <c r="O12" s="127">
        <v>364.799</v>
      </c>
      <c r="P12" s="128">
        <v>0</v>
      </c>
      <c r="Q12" s="142">
        <v>131.608</v>
      </c>
      <c r="R12" s="128">
        <f t="shared" si="4"/>
        <v>938.1779999999999</v>
      </c>
      <c r="S12" s="129">
        <f t="shared" si="5"/>
        <v>0.004265484022350641</v>
      </c>
      <c r="T12" s="126">
        <v>440.52299999999997</v>
      </c>
      <c r="U12" s="127">
        <v>413.28</v>
      </c>
      <c r="V12" s="128">
        <v>0</v>
      </c>
      <c r="W12" s="142">
        <v>49.747</v>
      </c>
      <c r="X12" s="128">
        <f t="shared" si="6"/>
        <v>903.5499999999998</v>
      </c>
      <c r="Y12" s="131">
        <f t="shared" si="7"/>
        <v>0.038324387139615945</v>
      </c>
    </row>
    <row r="13" spans="1:25" ht="19.5" customHeight="1" thickBot="1">
      <c r="A13" s="132" t="s">
        <v>418</v>
      </c>
      <c r="B13" s="133">
        <v>52.498</v>
      </c>
      <c r="C13" s="134">
        <v>23.547</v>
      </c>
      <c r="D13" s="135">
        <v>0</v>
      </c>
      <c r="E13" s="143">
        <v>0</v>
      </c>
      <c r="F13" s="135">
        <f t="shared" si="0"/>
        <v>76.045</v>
      </c>
      <c r="G13" s="136">
        <f t="shared" si="1"/>
        <v>0.0012529647416265437</v>
      </c>
      <c r="H13" s="133">
        <v>51.096000000000004</v>
      </c>
      <c r="I13" s="134">
        <v>0.61</v>
      </c>
      <c r="J13" s="135">
        <v>0</v>
      </c>
      <c r="K13" s="143">
        <v>0</v>
      </c>
      <c r="L13" s="135">
        <f t="shared" si="2"/>
        <v>51.706</v>
      </c>
      <c r="M13" s="137">
        <f t="shared" si="3"/>
        <v>0.47071906548563014</v>
      </c>
      <c r="N13" s="133">
        <v>239.11499999999998</v>
      </c>
      <c r="O13" s="134">
        <v>74.17099999999999</v>
      </c>
      <c r="P13" s="135">
        <v>42.347</v>
      </c>
      <c r="Q13" s="143">
        <v>0</v>
      </c>
      <c r="R13" s="135">
        <f t="shared" si="4"/>
        <v>355.6329999999999</v>
      </c>
      <c r="S13" s="136">
        <f t="shared" si="5"/>
        <v>0.0016169073238986903</v>
      </c>
      <c r="T13" s="133">
        <v>215.09000000000003</v>
      </c>
      <c r="U13" s="134">
        <v>28.182</v>
      </c>
      <c r="V13" s="135">
        <v>0</v>
      </c>
      <c r="W13" s="143">
        <v>41.598</v>
      </c>
      <c r="X13" s="135">
        <f t="shared" si="6"/>
        <v>284.87</v>
      </c>
      <c r="Y13" s="138">
        <f t="shared" si="7"/>
        <v>0.24840453540211294</v>
      </c>
    </row>
    <row r="14" spans="1:25" s="59" customFormat="1" ht="19.5" customHeight="1">
      <c r="A14" s="68" t="s">
        <v>52</v>
      </c>
      <c r="B14" s="65">
        <f>SUM(B15:B23)</f>
        <v>3545.0709999999995</v>
      </c>
      <c r="C14" s="64">
        <f>SUM(C15:C23)</f>
        <v>4331.729</v>
      </c>
      <c r="D14" s="63">
        <f>SUM(D15:D23)</f>
        <v>659.2389999999999</v>
      </c>
      <c r="E14" s="62">
        <f>SUM(E15:E23)</f>
        <v>324.365</v>
      </c>
      <c r="F14" s="63">
        <f t="shared" si="0"/>
        <v>8860.403999999999</v>
      </c>
      <c r="G14" s="66">
        <f t="shared" si="1"/>
        <v>0.1459895299962758</v>
      </c>
      <c r="H14" s="65">
        <f>SUM(H15:H23)</f>
        <v>3524.511</v>
      </c>
      <c r="I14" s="64">
        <f>SUM(I15:I23)</f>
        <v>4312.935000000001</v>
      </c>
      <c r="J14" s="63">
        <f>SUM(J15:J23)</f>
        <v>929.8369999999999</v>
      </c>
      <c r="K14" s="62">
        <f>SUM(K15:K23)</f>
        <v>556.2909999999999</v>
      </c>
      <c r="L14" s="63">
        <f t="shared" si="2"/>
        <v>9323.574</v>
      </c>
      <c r="M14" s="67">
        <f t="shared" si="3"/>
        <v>-0.049677301858708</v>
      </c>
      <c r="N14" s="65">
        <f>SUM(N15:N23)</f>
        <v>13048.630000000001</v>
      </c>
      <c r="O14" s="64">
        <f>SUM(O15:O23)</f>
        <v>18209.706</v>
      </c>
      <c r="P14" s="63">
        <f>SUM(P15:P23)</f>
        <v>2005.0629999999999</v>
      </c>
      <c r="Q14" s="62">
        <f>SUM(Q15:Q23)</f>
        <v>1335.2080000000003</v>
      </c>
      <c r="R14" s="63">
        <f t="shared" si="4"/>
        <v>34598.606999999996</v>
      </c>
      <c r="S14" s="66">
        <f t="shared" si="5"/>
        <v>0.15730469628800617</v>
      </c>
      <c r="T14" s="65">
        <f>SUM(T15:T23)</f>
        <v>14447.443000000001</v>
      </c>
      <c r="U14" s="64">
        <f>SUM(U15:U23)</f>
        <v>16084.953999999998</v>
      </c>
      <c r="V14" s="63">
        <f>SUM(V15:V23)</f>
        <v>2737.988</v>
      </c>
      <c r="W14" s="62">
        <f>SUM(W15:W23)</f>
        <v>1534.6109999999999</v>
      </c>
      <c r="X14" s="63">
        <f t="shared" si="6"/>
        <v>34804.99599999999</v>
      </c>
      <c r="Y14" s="60">
        <f t="shared" si="7"/>
        <v>-0.005929867080001872</v>
      </c>
    </row>
    <row r="15" spans="1:25" ht="19.5" customHeight="1">
      <c r="A15" s="118" t="s">
        <v>420</v>
      </c>
      <c r="B15" s="119">
        <v>728.8119999999999</v>
      </c>
      <c r="C15" s="120">
        <v>1282.362</v>
      </c>
      <c r="D15" s="121">
        <v>67.112</v>
      </c>
      <c r="E15" s="141">
        <v>78.53899999999999</v>
      </c>
      <c r="F15" s="121">
        <f t="shared" si="0"/>
        <v>2156.825</v>
      </c>
      <c r="G15" s="122">
        <f t="shared" si="1"/>
        <v>0.03553719085881609</v>
      </c>
      <c r="H15" s="119">
        <v>483.938</v>
      </c>
      <c r="I15" s="120">
        <v>1229.382</v>
      </c>
      <c r="J15" s="121">
        <v>70.48499999999999</v>
      </c>
      <c r="K15" s="120">
        <v>9.324</v>
      </c>
      <c r="L15" s="121">
        <f t="shared" si="2"/>
        <v>1793.1290000000001</v>
      </c>
      <c r="M15" s="123">
        <f t="shared" si="3"/>
        <v>0.20282757124557116</v>
      </c>
      <c r="N15" s="119">
        <v>2132.8320000000003</v>
      </c>
      <c r="O15" s="120">
        <v>5747.802</v>
      </c>
      <c r="P15" s="121">
        <v>534.777</v>
      </c>
      <c r="Q15" s="120">
        <v>825.838</v>
      </c>
      <c r="R15" s="121">
        <f t="shared" si="4"/>
        <v>9241.249</v>
      </c>
      <c r="S15" s="122">
        <f t="shared" si="5"/>
        <v>0.04201590738224926</v>
      </c>
      <c r="T15" s="139">
        <v>1977.4389999999999</v>
      </c>
      <c r="U15" s="120">
        <v>4522.507999999999</v>
      </c>
      <c r="V15" s="121">
        <v>447.75399999999996</v>
      </c>
      <c r="W15" s="141">
        <v>12.482</v>
      </c>
      <c r="X15" s="121">
        <f t="shared" si="6"/>
        <v>6960.182999999998</v>
      </c>
      <c r="Y15" s="124">
        <f t="shared" si="7"/>
        <v>0.32773075075755953</v>
      </c>
    </row>
    <row r="16" spans="1:25" ht="19.5" customHeight="1">
      <c r="A16" s="125" t="s">
        <v>423</v>
      </c>
      <c r="B16" s="126">
        <v>482.43499999999995</v>
      </c>
      <c r="C16" s="127">
        <v>1015.3360000000001</v>
      </c>
      <c r="D16" s="128">
        <v>330.092</v>
      </c>
      <c r="E16" s="142">
        <v>101.04299999999999</v>
      </c>
      <c r="F16" s="128">
        <f t="shared" si="0"/>
        <v>1928.9060000000002</v>
      </c>
      <c r="G16" s="129">
        <f t="shared" si="1"/>
        <v>0.03178185558434993</v>
      </c>
      <c r="H16" s="126">
        <v>723.122</v>
      </c>
      <c r="I16" s="127">
        <v>1293.383</v>
      </c>
      <c r="J16" s="128">
        <v>111.91499999999999</v>
      </c>
      <c r="K16" s="127">
        <v>377.087</v>
      </c>
      <c r="L16" s="128">
        <f t="shared" si="2"/>
        <v>2505.507</v>
      </c>
      <c r="M16" s="130">
        <f t="shared" si="3"/>
        <v>-0.2301334620098846</v>
      </c>
      <c r="N16" s="126">
        <v>1816.664</v>
      </c>
      <c r="O16" s="127">
        <v>3779.0929999999994</v>
      </c>
      <c r="P16" s="128">
        <v>330.092</v>
      </c>
      <c r="Q16" s="127">
        <v>138.277</v>
      </c>
      <c r="R16" s="128">
        <f t="shared" si="4"/>
        <v>6064.125999999999</v>
      </c>
      <c r="S16" s="129">
        <f t="shared" si="5"/>
        <v>0.027570922109153174</v>
      </c>
      <c r="T16" s="140">
        <v>3063.82</v>
      </c>
      <c r="U16" s="127">
        <v>3945.0519999999983</v>
      </c>
      <c r="V16" s="128">
        <v>241.912</v>
      </c>
      <c r="W16" s="127">
        <v>1000.729</v>
      </c>
      <c r="X16" s="128">
        <f t="shared" si="6"/>
        <v>8251.512999999999</v>
      </c>
      <c r="Y16" s="131">
        <f t="shared" si="7"/>
        <v>-0.26508920242869394</v>
      </c>
    </row>
    <row r="17" spans="1:25" ht="19.5" customHeight="1">
      <c r="A17" s="125" t="s">
        <v>421</v>
      </c>
      <c r="B17" s="126">
        <v>703.969</v>
      </c>
      <c r="C17" s="127">
        <v>1174.958</v>
      </c>
      <c r="D17" s="128">
        <v>0</v>
      </c>
      <c r="E17" s="142">
        <v>0</v>
      </c>
      <c r="F17" s="128">
        <f>SUM(B17:E17)</f>
        <v>1878.9270000000001</v>
      </c>
      <c r="G17" s="129">
        <f>F17/$F$9</f>
        <v>0.030958370479191755</v>
      </c>
      <c r="H17" s="126">
        <v>692.9770000000001</v>
      </c>
      <c r="I17" s="127">
        <v>678.952</v>
      </c>
      <c r="J17" s="128">
        <v>237.67</v>
      </c>
      <c r="K17" s="127">
        <v>82.697</v>
      </c>
      <c r="L17" s="128">
        <f>SUM(H17:K17)</f>
        <v>1692.2960000000003</v>
      </c>
      <c r="M17" s="130">
        <f>IF(ISERROR(F17/L17-1),"         /0",(F17/L17-1))</f>
        <v>0.11028271649876853</v>
      </c>
      <c r="N17" s="126">
        <v>2398.621</v>
      </c>
      <c r="O17" s="127">
        <v>4324.383</v>
      </c>
      <c r="P17" s="128">
        <v>12.344</v>
      </c>
      <c r="Q17" s="127">
        <v>81.075</v>
      </c>
      <c r="R17" s="128">
        <f>SUM(N17:Q17)</f>
        <v>6816.423</v>
      </c>
      <c r="S17" s="129">
        <f>R17/$R$9</f>
        <v>0.030991286723930242</v>
      </c>
      <c r="T17" s="140">
        <v>2755.9019999999996</v>
      </c>
      <c r="U17" s="127">
        <v>3174.8599999999997</v>
      </c>
      <c r="V17" s="128">
        <v>772.0679999999999</v>
      </c>
      <c r="W17" s="127">
        <v>280.146</v>
      </c>
      <c r="X17" s="128">
        <f>SUM(T17:W17)</f>
        <v>6982.975999999999</v>
      </c>
      <c r="Y17" s="131">
        <f>IF(ISERROR(R17/X17-1),"         /0",IF(R17/X17&gt;5,"  *  ",(R17/X17-1)))</f>
        <v>-0.02385129205656711</v>
      </c>
    </row>
    <row r="18" spans="1:25" ht="19.5" customHeight="1">
      <c r="A18" s="125" t="s">
        <v>419</v>
      </c>
      <c r="B18" s="126">
        <v>845.3679999999999</v>
      </c>
      <c r="C18" s="127">
        <v>372.13700000000006</v>
      </c>
      <c r="D18" s="128">
        <v>105.941</v>
      </c>
      <c r="E18" s="142">
        <v>66.131</v>
      </c>
      <c r="F18" s="128">
        <f t="shared" si="0"/>
        <v>1389.5770000000002</v>
      </c>
      <c r="G18" s="129">
        <f t="shared" si="1"/>
        <v>0.022895535364260478</v>
      </c>
      <c r="H18" s="126">
        <v>720.092</v>
      </c>
      <c r="I18" s="127">
        <v>707.487</v>
      </c>
      <c r="J18" s="128">
        <v>264.05899999999997</v>
      </c>
      <c r="K18" s="127">
        <v>40.62</v>
      </c>
      <c r="L18" s="128">
        <f t="shared" si="2"/>
        <v>1732.2579999999998</v>
      </c>
      <c r="M18" s="130">
        <f t="shared" si="3"/>
        <v>-0.19782330345710608</v>
      </c>
      <c r="N18" s="126">
        <v>3514.011</v>
      </c>
      <c r="O18" s="127">
        <v>2259.641000000001</v>
      </c>
      <c r="P18" s="128">
        <v>663.494</v>
      </c>
      <c r="Q18" s="127">
        <v>86.765</v>
      </c>
      <c r="R18" s="128">
        <f t="shared" si="4"/>
        <v>6523.911000000001</v>
      </c>
      <c r="S18" s="129">
        <f t="shared" si="5"/>
        <v>0.029661362911662395</v>
      </c>
      <c r="T18" s="140">
        <v>2950.7699999999995</v>
      </c>
      <c r="U18" s="127">
        <v>2503.4359999999997</v>
      </c>
      <c r="V18" s="128">
        <v>1023.299</v>
      </c>
      <c r="W18" s="127">
        <v>133.76000000000002</v>
      </c>
      <c r="X18" s="128">
        <f t="shared" si="6"/>
        <v>6611.264999999999</v>
      </c>
      <c r="Y18" s="131">
        <f t="shared" si="7"/>
        <v>-0.013212902523193182</v>
      </c>
    </row>
    <row r="19" spans="1:25" ht="19.5" customHeight="1">
      <c r="A19" s="125" t="s">
        <v>422</v>
      </c>
      <c r="B19" s="126">
        <v>441.95000000000005</v>
      </c>
      <c r="C19" s="127">
        <v>285.933</v>
      </c>
      <c r="D19" s="128">
        <v>0</v>
      </c>
      <c r="E19" s="142">
        <v>5.37</v>
      </c>
      <c r="F19" s="128">
        <f t="shared" si="0"/>
        <v>733.253</v>
      </c>
      <c r="G19" s="129">
        <f t="shared" si="1"/>
        <v>0.012081532719993267</v>
      </c>
      <c r="H19" s="126">
        <v>274.771</v>
      </c>
      <c r="I19" s="127">
        <v>285.158</v>
      </c>
      <c r="J19" s="128">
        <v>0</v>
      </c>
      <c r="K19" s="127">
        <v>9.8</v>
      </c>
      <c r="L19" s="128">
        <f t="shared" si="2"/>
        <v>569.729</v>
      </c>
      <c r="M19" s="130">
        <f t="shared" si="3"/>
        <v>0.28702067123141006</v>
      </c>
      <c r="N19" s="126">
        <v>1469.136</v>
      </c>
      <c r="O19" s="127">
        <v>1120.854</v>
      </c>
      <c r="P19" s="128">
        <v>2</v>
      </c>
      <c r="Q19" s="127">
        <v>66.342</v>
      </c>
      <c r="R19" s="128">
        <f t="shared" si="4"/>
        <v>2658.332</v>
      </c>
      <c r="S19" s="129">
        <f t="shared" si="5"/>
        <v>0.012086270059736453</v>
      </c>
      <c r="T19" s="140">
        <v>1612.7359999999996</v>
      </c>
      <c r="U19" s="127">
        <v>1439.2780000000002</v>
      </c>
      <c r="V19" s="128">
        <v>0</v>
      </c>
      <c r="W19" s="127">
        <v>16.373</v>
      </c>
      <c r="X19" s="128">
        <f t="shared" si="6"/>
        <v>3068.387</v>
      </c>
      <c r="Y19" s="131">
        <f t="shared" si="7"/>
        <v>-0.13363861859667647</v>
      </c>
    </row>
    <row r="20" spans="1:25" ht="19.5" customHeight="1">
      <c r="A20" s="125" t="s">
        <v>453</v>
      </c>
      <c r="B20" s="126">
        <v>271.364</v>
      </c>
      <c r="C20" s="127">
        <v>4.862</v>
      </c>
      <c r="D20" s="128">
        <v>0</v>
      </c>
      <c r="E20" s="142">
        <v>73.28200000000001</v>
      </c>
      <c r="F20" s="128">
        <f>SUM(B20:E20)</f>
        <v>349.50800000000004</v>
      </c>
      <c r="G20" s="129">
        <f>F20/$F$9</f>
        <v>0.005758711301419029</v>
      </c>
      <c r="H20" s="126">
        <v>401.363</v>
      </c>
      <c r="I20" s="127">
        <v>1.146</v>
      </c>
      <c r="J20" s="128"/>
      <c r="K20" s="127">
        <v>24.512</v>
      </c>
      <c r="L20" s="128">
        <f>SUM(H20:K20)</f>
        <v>427.021</v>
      </c>
      <c r="M20" s="130">
        <f>IF(ISERROR(F20/L20-1),"         /0",(F20/L20-1))</f>
        <v>-0.18152034677451456</v>
      </c>
      <c r="N20" s="126">
        <v>1345.233</v>
      </c>
      <c r="O20" s="127">
        <v>26.027</v>
      </c>
      <c r="P20" s="128">
        <v>96.88</v>
      </c>
      <c r="Q20" s="127">
        <v>113.80300000000001</v>
      </c>
      <c r="R20" s="128">
        <f>SUM(N20:Q20)</f>
        <v>1581.943</v>
      </c>
      <c r="S20" s="129">
        <f>R20/$R$9</f>
        <v>0.007192401218925877</v>
      </c>
      <c r="T20" s="140">
        <v>1490.191</v>
      </c>
      <c r="U20" s="127">
        <v>10.380999999999998</v>
      </c>
      <c r="V20" s="128">
        <v>0</v>
      </c>
      <c r="W20" s="127">
        <v>73.005</v>
      </c>
      <c r="X20" s="128">
        <f>SUM(T20:W20)</f>
        <v>1573.5770000000002</v>
      </c>
      <c r="Y20" s="131">
        <f>IF(ISERROR(R20/X20-1),"         /0",IF(R20/X20&gt;5,"  *  ",(R20/X20-1)))</f>
        <v>0.0053165494920170975</v>
      </c>
    </row>
    <row r="21" spans="1:25" ht="19.5" customHeight="1">
      <c r="A21" s="125" t="s">
        <v>426</v>
      </c>
      <c r="B21" s="126">
        <v>0</v>
      </c>
      <c r="C21" s="127">
        <v>181.648</v>
      </c>
      <c r="D21" s="128">
        <v>0</v>
      </c>
      <c r="E21" s="142">
        <v>0</v>
      </c>
      <c r="F21" s="128">
        <f t="shared" si="0"/>
        <v>181.648</v>
      </c>
      <c r="G21" s="129">
        <f t="shared" si="1"/>
        <v>0.002992945484739015</v>
      </c>
      <c r="H21" s="126">
        <v>201.91000000000003</v>
      </c>
      <c r="I21" s="127">
        <v>115.506</v>
      </c>
      <c r="J21" s="128"/>
      <c r="K21" s="127"/>
      <c r="L21" s="128">
        <f t="shared" si="2"/>
        <v>317.41600000000005</v>
      </c>
      <c r="M21" s="130">
        <f t="shared" si="3"/>
        <v>-0.42772891095596954</v>
      </c>
      <c r="N21" s="126">
        <v>69.84899999999999</v>
      </c>
      <c r="O21" s="127">
        <v>716.573</v>
      </c>
      <c r="P21" s="128">
        <v>0.685</v>
      </c>
      <c r="Q21" s="127">
        <v>12.096</v>
      </c>
      <c r="R21" s="128">
        <f t="shared" si="4"/>
        <v>799.203</v>
      </c>
      <c r="S21" s="129">
        <f t="shared" si="5"/>
        <v>0.0036336256308661043</v>
      </c>
      <c r="T21" s="140">
        <v>472.207</v>
      </c>
      <c r="U21" s="127">
        <v>483.668</v>
      </c>
      <c r="V21" s="128">
        <v>0</v>
      </c>
      <c r="W21" s="127">
        <v>5.865</v>
      </c>
      <c r="X21" s="128">
        <f t="shared" si="6"/>
        <v>961.74</v>
      </c>
      <c r="Y21" s="131">
        <f t="shared" si="7"/>
        <v>-0.16900305695926132</v>
      </c>
    </row>
    <row r="22" spans="1:25" ht="19.5" customHeight="1">
      <c r="A22" s="125" t="s">
        <v>424</v>
      </c>
      <c r="B22" s="126">
        <v>10.16</v>
      </c>
      <c r="C22" s="127">
        <v>2.7940000000000005</v>
      </c>
      <c r="D22" s="128">
        <v>154.108</v>
      </c>
      <c r="E22" s="142">
        <v>0</v>
      </c>
      <c r="F22" s="128">
        <f t="shared" si="0"/>
        <v>167.062</v>
      </c>
      <c r="G22" s="129">
        <f t="shared" si="1"/>
        <v>0.002752617472096964</v>
      </c>
      <c r="H22" s="126">
        <v>2.139</v>
      </c>
      <c r="I22" s="127">
        <v>0.203</v>
      </c>
      <c r="J22" s="128">
        <v>245.668</v>
      </c>
      <c r="K22" s="127">
        <v>12.211</v>
      </c>
      <c r="L22" s="128">
        <f t="shared" si="2"/>
        <v>260.221</v>
      </c>
      <c r="M22" s="130">
        <f t="shared" si="3"/>
        <v>-0.35799954653928767</v>
      </c>
      <c r="N22" s="126">
        <v>115.33600000000001</v>
      </c>
      <c r="O22" s="127">
        <v>186.90699999999998</v>
      </c>
      <c r="P22" s="128">
        <v>362.433</v>
      </c>
      <c r="Q22" s="127">
        <v>11.011999999999999</v>
      </c>
      <c r="R22" s="128">
        <f t="shared" si="4"/>
        <v>675.6879999999999</v>
      </c>
      <c r="S22" s="129">
        <f t="shared" si="5"/>
        <v>0.003072057080952719</v>
      </c>
      <c r="T22" s="140">
        <v>32.62</v>
      </c>
      <c r="U22" s="127">
        <v>0.29000000000000004</v>
      </c>
      <c r="V22" s="128">
        <v>252.915</v>
      </c>
      <c r="W22" s="127">
        <v>12.211</v>
      </c>
      <c r="X22" s="128">
        <f t="shared" si="6"/>
        <v>298.036</v>
      </c>
      <c r="Y22" s="131">
        <f t="shared" si="7"/>
        <v>1.2671355138305436</v>
      </c>
    </row>
    <row r="23" spans="1:25" ht="18.75" customHeight="1" thickBot="1">
      <c r="A23" s="125" t="s">
        <v>425</v>
      </c>
      <c r="B23" s="126">
        <v>61.013000000000005</v>
      </c>
      <c r="C23" s="127">
        <v>11.699</v>
      </c>
      <c r="D23" s="128">
        <v>1.986</v>
      </c>
      <c r="E23" s="127">
        <v>0</v>
      </c>
      <c r="F23" s="128">
        <f t="shared" si="0"/>
        <v>74.69800000000001</v>
      </c>
      <c r="G23" s="129">
        <f t="shared" si="1"/>
        <v>0.0012307707314092914</v>
      </c>
      <c r="H23" s="126">
        <v>24.199</v>
      </c>
      <c r="I23" s="127">
        <v>1.718</v>
      </c>
      <c r="J23" s="128">
        <v>0.04</v>
      </c>
      <c r="K23" s="127">
        <v>0.04</v>
      </c>
      <c r="L23" s="128">
        <f t="shared" si="2"/>
        <v>25.997</v>
      </c>
      <c r="M23" s="130">
        <f t="shared" si="3"/>
        <v>1.8733315382544142</v>
      </c>
      <c r="N23" s="126">
        <v>186.94800000000004</v>
      </c>
      <c r="O23" s="127">
        <v>48.425999999999995</v>
      </c>
      <c r="P23" s="128">
        <v>2.358</v>
      </c>
      <c r="Q23" s="127">
        <v>0</v>
      </c>
      <c r="R23" s="128">
        <f t="shared" si="4"/>
        <v>237.73200000000003</v>
      </c>
      <c r="S23" s="129">
        <f t="shared" si="5"/>
        <v>0.0010808631705299665</v>
      </c>
      <c r="T23" s="140">
        <v>91.758</v>
      </c>
      <c r="U23" s="127">
        <v>5.481</v>
      </c>
      <c r="V23" s="128">
        <v>0.04</v>
      </c>
      <c r="W23" s="127">
        <v>0.04</v>
      </c>
      <c r="X23" s="128">
        <f t="shared" si="6"/>
        <v>97.319</v>
      </c>
      <c r="Y23" s="131">
        <f t="shared" si="7"/>
        <v>1.4428117839270853</v>
      </c>
    </row>
    <row r="24" spans="1:25" s="59" customFormat="1" ht="19.5" customHeight="1">
      <c r="A24" s="68" t="s">
        <v>51</v>
      </c>
      <c r="B24" s="65">
        <f>SUM(B25:B31)</f>
        <v>2890.614</v>
      </c>
      <c r="C24" s="64">
        <f>SUM(C25:C31)</f>
        <v>2677.745</v>
      </c>
      <c r="D24" s="63">
        <f>SUM(D25:D31)</f>
        <v>137.322</v>
      </c>
      <c r="E24" s="64">
        <f>SUM(E25:E31)</f>
        <v>0</v>
      </c>
      <c r="F24" s="63">
        <f t="shared" si="0"/>
        <v>5705.6810000000005</v>
      </c>
      <c r="G24" s="66">
        <f t="shared" si="1"/>
        <v>0.09401035071297889</v>
      </c>
      <c r="H24" s="65">
        <f>SUM(H25:H31)</f>
        <v>2846.306</v>
      </c>
      <c r="I24" s="64">
        <f>SUM(I25:I31)</f>
        <v>2649.203000000001</v>
      </c>
      <c r="J24" s="63">
        <f>SUM(J25:J31)</f>
        <v>796.794</v>
      </c>
      <c r="K24" s="64">
        <f>SUM(K25:K31)</f>
        <v>531.803</v>
      </c>
      <c r="L24" s="63">
        <f t="shared" si="2"/>
        <v>6824.106000000001</v>
      </c>
      <c r="M24" s="67">
        <f aca="true" t="shared" si="8" ref="M24:M41">IF(ISERROR(F24/L24-1),"         /0",(F24/L24-1))</f>
        <v>-0.1638932630882346</v>
      </c>
      <c r="N24" s="65">
        <f>SUM(N25:N31)</f>
        <v>11876.2</v>
      </c>
      <c r="O24" s="64">
        <f>SUM(O25:O31)</f>
        <v>10671.995</v>
      </c>
      <c r="P24" s="63">
        <f>SUM(P25:P31)</f>
        <v>661.226</v>
      </c>
      <c r="Q24" s="64">
        <f>SUM(Q25:Q31)</f>
        <v>0.5</v>
      </c>
      <c r="R24" s="63">
        <f t="shared" si="4"/>
        <v>23209.921</v>
      </c>
      <c r="S24" s="66">
        <f t="shared" si="5"/>
        <v>0.10552533440937714</v>
      </c>
      <c r="T24" s="65">
        <f>SUM(T25:T31)</f>
        <v>11532.015</v>
      </c>
      <c r="U24" s="64">
        <f>SUM(U25:U31)</f>
        <v>10638.561999999998</v>
      </c>
      <c r="V24" s="63">
        <f>SUM(V25:V31)</f>
        <v>2437.5290000000005</v>
      </c>
      <c r="W24" s="64">
        <f>SUM(W25:W31)</f>
        <v>2038.5659999999998</v>
      </c>
      <c r="X24" s="63">
        <f t="shared" si="6"/>
        <v>26646.672</v>
      </c>
      <c r="Y24" s="60">
        <f t="shared" si="7"/>
        <v>-0.12897486785591838</v>
      </c>
    </row>
    <row r="25" spans="1:25" ht="19.5" customHeight="1">
      <c r="A25" s="118" t="s">
        <v>427</v>
      </c>
      <c r="B25" s="119">
        <v>945.7959999999998</v>
      </c>
      <c r="C25" s="120">
        <v>1388.7359999999999</v>
      </c>
      <c r="D25" s="121">
        <v>0</v>
      </c>
      <c r="E25" s="120">
        <v>0</v>
      </c>
      <c r="F25" s="121">
        <f t="shared" si="0"/>
        <v>2334.5319999999997</v>
      </c>
      <c r="G25" s="122">
        <f t="shared" si="1"/>
        <v>0.0384652019751318</v>
      </c>
      <c r="H25" s="119">
        <v>954.08</v>
      </c>
      <c r="I25" s="120">
        <v>1436.1230000000003</v>
      </c>
      <c r="J25" s="121">
        <v>9.733</v>
      </c>
      <c r="K25" s="120">
        <v>0</v>
      </c>
      <c r="L25" s="121">
        <f t="shared" si="2"/>
        <v>2399.9360000000006</v>
      </c>
      <c r="M25" s="123">
        <f t="shared" si="8"/>
        <v>-0.02725239339715768</v>
      </c>
      <c r="N25" s="119">
        <v>3501.8019999999997</v>
      </c>
      <c r="O25" s="120">
        <v>5190.003999999999</v>
      </c>
      <c r="P25" s="121">
        <v>0</v>
      </c>
      <c r="Q25" s="120">
        <v>0.5</v>
      </c>
      <c r="R25" s="121">
        <f t="shared" si="4"/>
        <v>8692.305999999999</v>
      </c>
      <c r="S25" s="122">
        <f t="shared" si="5"/>
        <v>0.039520104245018124</v>
      </c>
      <c r="T25" s="119">
        <v>3486.235</v>
      </c>
      <c r="U25" s="120">
        <v>5744.71</v>
      </c>
      <c r="V25" s="121">
        <v>9.733</v>
      </c>
      <c r="W25" s="120">
        <v>0.1</v>
      </c>
      <c r="X25" s="121">
        <f t="shared" si="6"/>
        <v>9240.778</v>
      </c>
      <c r="Y25" s="124">
        <f t="shared" si="7"/>
        <v>-0.059353444049841</v>
      </c>
    </row>
    <row r="26" spans="1:25" ht="19.5" customHeight="1">
      <c r="A26" s="125" t="s">
        <v>432</v>
      </c>
      <c r="B26" s="126">
        <v>718.157</v>
      </c>
      <c r="C26" s="127">
        <v>369.685</v>
      </c>
      <c r="D26" s="128">
        <v>137.322</v>
      </c>
      <c r="E26" s="127">
        <v>0</v>
      </c>
      <c r="F26" s="128">
        <f t="shared" si="0"/>
        <v>1225.1640000000002</v>
      </c>
      <c r="G26" s="129">
        <f t="shared" si="1"/>
        <v>0.020186564464595214</v>
      </c>
      <c r="H26" s="126">
        <v>790.9199999999998</v>
      </c>
      <c r="I26" s="127">
        <v>394.72299999999996</v>
      </c>
      <c r="J26" s="128">
        <v>787.061</v>
      </c>
      <c r="K26" s="127"/>
      <c r="L26" s="128">
        <f t="shared" si="2"/>
        <v>1972.7039999999997</v>
      </c>
      <c r="M26" s="130">
        <f t="shared" si="8"/>
        <v>-0.37894179765438685</v>
      </c>
      <c r="N26" s="126">
        <v>3366.594</v>
      </c>
      <c r="O26" s="127">
        <v>1704.6480000000001</v>
      </c>
      <c r="P26" s="128">
        <v>661.226</v>
      </c>
      <c r="Q26" s="127"/>
      <c r="R26" s="128">
        <f t="shared" si="4"/>
        <v>5732.468</v>
      </c>
      <c r="S26" s="129">
        <f t="shared" si="5"/>
        <v>0.026063018598428377</v>
      </c>
      <c r="T26" s="126">
        <v>3396.391</v>
      </c>
      <c r="U26" s="127">
        <v>1795.107</v>
      </c>
      <c r="V26" s="128">
        <v>2427.7960000000003</v>
      </c>
      <c r="W26" s="127"/>
      <c r="X26" s="128">
        <f t="shared" si="6"/>
        <v>7619.294</v>
      </c>
      <c r="Y26" s="131">
        <f t="shared" si="7"/>
        <v>-0.24763790450926293</v>
      </c>
    </row>
    <row r="27" spans="1:25" ht="19.5" customHeight="1">
      <c r="A27" s="125" t="s">
        <v>454</v>
      </c>
      <c r="B27" s="126">
        <v>760.765</v>
      </c>
      <c r="C27" s="127">
        <v>86.072</v>
      </c>
      <c r="D27" s="128">
        <v>0</v>
      </c>
      <c r="E27" s="127">
        <v>0</v>
      </c>
      <c r="F27" s="128">
        <f>SUM(B27:E27)</f>
        <v>846.837</v>
      </c>
      <c r="G27" s="129">
        <f>F27/$F$9</f>
        <v>0.013953013385558516</v>
      </c>
      <c r="H27" s="126">
        <v>749.777</v>
      </c>
      <c r="I27" s="127">
        <v>83.381</v>
      </c>
      <c r="J27" s="128"/>
      <c r="K27" s="127"/>
      <c r="L27" s="128">
        <f>SUM(H27:K27)</f>
        <v>833.158</v>
      </c>
      <c r="M27" s="130">
        <f>IF(ISERROR(F27/L27-1),"         /0",(F27/L27-1))</f>
        <v>0.016418254400725862</v>
      </c>
      <c r="N27" s="126">
        <v>3151.1519999999996</v>
      </c>
      <c r="O27" s="127">
        <v>326.127</v>
      </c>
      <c r="P27" s="128"/>
      <c r="Q27" s="127"/>
      <c r="R27" s="128">
        <f>SUM(N27:Q27)</f>
        <v>3477.2789999999995</v>
      </c>
      <c r="S27" s="129">
        <f>R27/$R$9</f>
        <v>0.015809663001856166</v>
      </c>
      <c r="T27" s="126">
        <v>3316.508</v>
      </c>
      <c r="U27" s="127">
        <v>236.77599999999998</v>
      </c>
      <c r="V27" s="128"/>
      <c r="W27" s="127"/>
      <c r="X27" s="128">
        <f>SUM(T27:W27)</f>
        <v>3553.2839999999997</v>
      </c>
      <c r="Y27" s="131">
        <f>IF(ISERROR(R27/X27-1),"         /0",IF(R27/X27&gt;5,"  *  ",(R27/X27-1)))</f>
        <v>-0.02139007183214181</v>
      </c>
    </row>
    <row r="28" spans="1:25" ht="19.5" customHeight="1">
      <c r="A28" s="125" t="s">
        <v>428</v>
      </c>
      <c r="B28" s="126">
        <v>228.24499999999998</v>
      </c>
      <c r="C28" s="127">
        <v>406.17600000000004</v>
      </c>
      <c r="D28" s="128">
        <v>0</v>
      </c>
      <c r="E28" s="127">
        <v>0</v>
      </c>
      <c r="F28" s="128">
        <f t="shared" si="0"/>
        <v>634.421</v>
      </c>
      <c r="G28" s="129">
        <f t="shared" si="1"/>
        <v>0.010453115186369301</v>
      </c>
      <c r="H28" s="126">
        <v>118.18499999999999</v>
      </c>
      <c r="I28" s="127">
        <v>298.048</v>
      </c>
      <c r="J28" s="128"/>
      <c r="K28" s="127">
        <v>531.803</v>
      </c>
      <c r="L28" s="128">
        <f t="shared" si="2"/>
        <v>948.0360000000001</v>
      </c>
      <c r="M28" s="130" t="s">
        <v>43</v>
      </c>
      <c r="N28" s="126">
        <v>779.218</v>
      </c>
      <c r="O28" s="127">
        <v>1613.0929999999998</v>
      </c>
      <c r="P28" s="128">
        <v>0</v>
      </c>
      <c r="Q28" s="127">
        <v>0</v>
      </c>
      <c r="R28" s="128">
        <f t="shared" si="4"/>
        <v>2392.3109999999997</v>
      </c>
      <c r="S28" s="129">
        <f t="shared" si="5"/>
        <v>0.010876789209503617</v>
      </c>
      <c r="T28" s="126">
        <v>413.895</v>
      </c>
      <c r="U28" s="127">
        <v>926.598</v>
      </c>
      <c r="V28" s="128"/>
      <c r="W28" s="127">
        <v>2038.466</v>
      </c>
      <c r="X28" s="128">
        <f t="shared" si="6"/>
        <v>3378.959</v>
      </c>
      <c r="Y28" s="131">
        <f t="shared" si="7"/>
        <v>-0.29199762412032826</v>
      </c>
    </row>
    <row r="29" spans="1:25" ht="19.5" customHeight="1">
      <c r="A29" s="125" t="s">
        <v>430</v>
      </c>
      <c r="B29" s="126">
        <v>73.263</v>
      </c>
      <c r="C29" s="127">
        <v>265.291</v>
      </c>
      <c r="D29" s="128">
        <v>0</v>
      </c>
      <c r="E29" s="127">
        <v>0</v>
      </c>
      <c r="F29" s="128">
        <f t="shared" si="0"/>
        <v>338.554</v>
      </c>
      <c r="G29" s="129">
        <f t="shared" si="1"/>
        <v>0.005578226380914364</v>
      </c>
      <c r="H29" s="126">
        <v>51.714</v>
      </c>
      <c r="I29" s="127">
        <v>215.503</v>
      </c>
      <c r="J29" s="128"/>
      <c r="K29" s="127"/>
      <c r="L29" s="128">
        <f t="shared" si="2"/>
        <v>267.217</v>
      </c>
      <c r="M29" s="130">
        <f t="shared" si="8"/>
        <v>0.2669628055101285</v>
      </c>
      <c r="N29" s="126">
        <v>202.065</v>
      </c>
      <c r="O29" s="127">
        <v>1056.394</v>
      </c>
      <c r="P29" s="128"/>
      <c r="Q29" s="127"/>
      <c r="R29" s="128">
        <f t="shared" si="4"/>
        <v>1258.459</v>
      </c>
      <c r="S29" s="129">
        <f t="shared" si="5"/>
        <v>0.00572166130231509</v>
      </c>
      <c r="T29" s="126">
        <v>82.311</v>
      </c>
      <c r="U29" s="127">
        <v>900.406</v>
      </c>
      <c r="V29" s="128"/>
      <c r="W29" s="127"/>
      <c r="X29" s="128">
        <f t="shared" si="6"/>
        <v>982.717</v>
      </c>
      <c r="Y29" s="131">
        <f t="shared" si="7"/>
        <v>0.2805914622419272</v>
      </c>
    </row>
    <row r="30" spans="1:25" ht="19.5" customHeight="1">
      <c r="A30" s="125" t="s">
        <v>429</v>
      </c>
      <c r="B30" s="126">
        <v>160.751</v>
      </c>
      <c r="C30" s="127">
        <v>161.25</v>
      </c>
      <c r="D30" s="128">
        <v>0</v>
      </c>
      <c r="E30" s="127">
        <v>0</v>
      </c>
      <c r="F30" s="128">
        <f t="shared" si="0"/>
        <v>322.001</v>
      </c>
      <c r="G30" s="129">
        <f t="shared" si="1"/>
        <v>0.005305488852238657</v>
      </c>
      <c r="H30" s="126">
        <v>176.998</v>
      </c>
      <c r="I30" s="127">
        <v>221.085</v>
      </c>
      <c r="J30" s="128">
        <v>0</v>
      </c>
      <c r="K30" s="127">
        <v>0</v>
      </c>
      <c r="L30" s="128">
        <f t="shared" si="2"/>
        <v>398.08299999999997</v>
      </c>
      <c r="M30" s="130">
        <f t="shared" si="8"/>
        <v>-0.1911209471391645</v>
      </c>
      <c r="N30" s="126">
        <v>829.7130000000001</v>
      </c>
      <c r="O30" s="127">
        <v>778.048</v>
      </c>
      <c r="P30" s="128">
        <v>0</v>
      </c>
      <c r="Q30" s="127">
        <v>0</v>
      </c>
      <c r="R30" s="128">
        <f t="shared" si="4"/>
        <v>1607.761</v>
      </c>
      <c r="S30" s="129">
        <f t="shared" si="5"/>
        <v>0.007309784345037392</v>
      </c>
      <c r="T30" s="126">
        <v>804.5970000000001</v>
      </c>
      <c r="U30" s="127">
        <v>1010.778</v>
      </c>
      <c r="V30" s="128">
        <v>0</v>
      </c>
      <c r="W30" s="127">
        <v>0</v>
      </c>
      <c r="X30" s="128">
        <f t="shared" si="6"/>
        <v>1815.375</v>
      </c>
      <c r="Y30" s="131">
        <f t="shared" si="7"/>
        <v>-0.11436424981064519</v>
      </c>
    </row>
    <row r="31" spans="1:25" ht="19.5" customHeight="1" thickBot="1">
      <c r="A31" s="125" t="s">
        <v>48</v>
      </c>
      <c r="B31" s="126">
        <v>3.637</v>
      </c>
      <c r="C31" s="127">
        <v>0.535</v>
      </c>
      <c r="D31" s="128">
        <v>0</v>
      </c>
      <c r="E31" s="127">
        <v>0</v>
      </c>
      <c r="F31" s="128">
        <f t="shared" si="0"/>
        <v>4.172</v>
      </c>
      <c r="G31" s="129">
        <f t="shared" si="1"/>
        <v>6.874046817102951E-05</v>
      </c>
      <c r="H31" s="126">
        <v>4.632000000000001</v>
      </c>
      <c r="I31" s="127">
        <v>0.34</v>
      </c>
      <c r="J31" s="128"/>
      <c r="K31" s="127"/>
      <c r="L31" s="128">
        <f t="shared" si="2"/>
        <v>4.972</v>
      </c>
      <c r="M31" s="130">
        <f t="shared" si="8"/>
        <v>-0.1609010458567982</v>
      </c>
      <c r="N31" s="126">
        <v>45.656</v>
      </c>
      <c r="O31" s="127">
        <v>3.681</v>
      </c>
      <c r="P31" s="128"/>
      <c r="Q31" s="127"/>
      <c r="R31" s="128">
        <f t="shared" si="4"/>
        <v>49.336999999999996</v>
      </c>
      <c r="S31" s="129">
        <f t="shared" si="5"/>
        <v>0.00022431370721836752</v>
      </c>
      <c r="T31" s="126">
        <v>32.078</v>
      </c>
      <c r="U31" s="127">
        <v>24.187</v>
      </c>
      <c r="V31" s="128"/>
      <c r="W31" s="127">
        <v>0</v>
      </c>
      <c r="X31" s="128">
        <f t="shared" si="6"/>
        <v>56.265</v>
      </c>
      <c r="Y31" s="131">
        <f t="shared" si="7"/>
        <v>-0.12313160934861822</v>
      </c>
    </row>
    <row r="32" spans="1:25" s="59" customFormat="1" ht="19.5" customHeight="1">
      <c r="A32" s="68" t="s">
        <v>50</v>
      </c>
      <c r="B32" s="65">
        <f>SUM(B33:B39)</f>
        <v>2847.4190000000003</v>
      </c>
      <c r="C32" s="64">
        <f>SUM(C33:C39)</f>
        <v>1576.5030000000002</v>
      </c>
      <c r="D32" s="63">
        <f>SUM(D33:D39)</f>
        <v>453.457</v>
      </c>
      <c r="E32" s="64">
        <f>SUM(E33:E39)</f>
        <v>152.49200000000002</v>
      </c>
      <c r="F32" s="63">
        <f t="shared" si="0"/>
        <v>5029.871000000001</v>
      </c>
      <c r="G32" s="66">
        <f t="shared" si="1"/>
        <v>0.08287528460687549</v>
      </c>
      <c r="H32" s="65">
        <f>SUM(H33:H39)</f>
        <v>3057.3150000000005</v>
      </c>
      <c r="I32" s="64">
        <f>SUM(I33:I39)</f>
        <v>1566.3369999999995</v>
      </c>
      <c r="J32" s="63">
        <f>SUM(J33:J39)</f>
        <v>807.7620000000001</v>
      </c>
      <c r="K32" s="64">
        <f>SUM(K33:K39)</f>
        <v>521.8989999999999</v>
      </c>
      <c r="L32" s="63">
        <f t="shared" si="2"/>
        <v>5953.313</v>
      </c>
      <c r="M32" s="67">
        <f t="shared" si="8"/>
        <v>-0.1551139676344918</v>
      </c>
      <c r="N32" s="65">
        <f>SUM(N33:N39)</f>
        <v>10698.603</v>
      </c>
      <c r="O32" s="64">
        <f>SUM(O33:O39)</f>
        <v>6187.197999999999</v>
      </c>
      <c r="P32" s="63">
        <f>SUM(P33:P39)</f>
        <v>1220.405</v>
      </c>
      <c r="Q32" s="64">
        <f>SUM(Q33:Q39)</f>
        <v>475.52700000000004</v>
      </c>
      <c r="R32" s="63">
        <f t="shared" si="4"/>
        <v>18581.733</v>
      </c>
      <c r="S32" s="66">
        <f t="shared" si="5"/>
        <v>0.0844829927999651</v>
      </c>
      <c r="T32" s="65">
        <f>SUM(T33:T39)</f>
        <v>10652.058</v>
      </c>
      <c r="U32" s="64">
        <f>SUM(U33:U39)</f>
        <v>5820.826999999999</v>
      </c>
      <c r="V32" s="63">
        <f>SUM(V33:V39)</f>
        <v>2968.7570000000005</v>
      </c>
      <c r="W32" s="64">
        <f>SUM(W33:W39)</f>
        <v>2009.835</v>
      </c>
      <c r="X32" s="63">
        <f t="shared" si="6"/>
        <v>21451.477000000003</v>
      </c>
      <c r="Y32" s="60">
        <f t="shared" si="7"/>
        <v>-0.1337783873809716</v>
      </c>
    </row>
    <row r="33" spans="1:25" s="37" customFormat="1" ht="19.5" customHeight="1">
      <c r="A33" s="118" t="s">
        <v>439</v>
      </c>
      <c r="B33" s="119">
        <v>1663.8139999999999</v>
      </c>
      <c r="C33" s="120">
        <v>982.8130000000001</v>
      </c>
      <c r="D33" s="121">
        <v>453.457</v>
      </c>
      <c r="E33" s="120">
        <v>129.448</v>
      </c>
      <c r="F33" s="121">
        <f t="shared" si="0"/>
        <v>3229.5319999999997</v>
      </c>
      <c r="G33" s="122">
        <f t="shared" si="1"/>
        <v>0.053211778919779795</v>
      </c>
      <c r="H33" s="119">
        <v>1804.8740000000005</v>
      </c>
      <c r="I33" s="120">
        <v>945.9269999999999</v>
      </c>
      <c r="J33" s="121">
        <v>468.421</v>
      </c>
      <c r="K33" s="120">
        <v>270.553</v>
      </c>
      <c r="L33" s="121">
        <f t="shared" si="2"/>
        <v>3489.775</v>
      </c>
      <c r="M33" s="123">
        <f t="shared" si="8"/>
        <v>-0.07457300255747157</v>
      </c>
      <c r="N33" s="119">
        <v>6441.5830000000005</v>
      </c>
      <c r="O33" s="120">
        <v>3808.584</v>
      </c>
      <c r="P33" s="121">
        <v>1219.085</v>
      </c>
      <c r="Q33" s="120">
        <v>450.66900000000004</v>
      </c>
      <c r="R33" s="121">
        <f t="shared" si="4"/>
        <v>11919.921</v>
      </c>
      <c r="S33" s="122">
        <f t="shared" si="5"/>
        <v>0.05419465450392344</v>
      </c>
      <c r="T33" s="139">
        <v>6587.970000000001</v>
      </c>
      <c r="U33" s="120">
        <v>3507.403</v>
      </c>
      <c r="V33" s="121">
        <v>1879.333</v>
      </c>
      <c r="W33" s="120">
        <v>964.3280000000001</v>
      </c>
      <c r="X33" s="121">
        <f t="shared" si="6"/>
        <v>12939.034000000001</v>
      </c>
      <c r="Y33" s="124">
        <f t="shared" si="7"/>
        <v>-0.07876268042884815</v>
      </c>
    </row>
    <row r="34" spans="1:25" s="37" customFormat="1" ht="19.5" customHeight="1">
      <c r="A34" s="125" t="s">
        <v>440</v>
      </c>
      <c r="B34" s="126">
        <v>737.601</v>
      </c>
      <c r="C34" s="127">
        <v>488.998</v>
      </c>
      <c r="D34" s="128">
        <v>0</v>
      </c>
      <c r="E34" s="127">
        <v>7.675</v>
      </c>
      <c r="F34" s="128">
        <f aca="true" t="shared" si="9" ref="F34:F39">SUM(B34:E34)</f>
        <v>1234.274</v>
      </c>
      <c r="G34" s="129">
        <f aca="true" t="shared" si="10" ref="G34:G39">F34/$F$9</f>
        <v>0.02033666649360721</v>
      </c>
      <c r="H34" s="126">
        <v>845.0229999999999</v>
      </c>
      <c r="I34" s="127">
        <v>391.51599999999996</v>
      </c>
      <c r="J34" s="128">
        <v>339.141</v>
      </c>
      <c r="K34" s="127">
        <v>251.219</v>
      </c>
      <c r="L34" s="128">
        <f aca="true" t="shared" si="11" ref="L34:L39">SUM(H34:K34)</f>
        <v>1826.899</v>
      </c>
      <c r="M34" s="130">
        <f aca="true" t="shared" si="12" ref="M34:M39">IF(ISERROR(F34/L34-1),"         /0",(F34/L34-1))</f>
        <v>-0.3243884856250948</v>
      </c>
      <c r="N34" s="126">
        <v>2752.1279999999997</v>
      </c>
      <c r="O34" s="127">
        <v>1917.064</v>
      </c>
      <c r="P34" s="128">
        <v>1.32</v>
      </c>
      <c r="Q34" s="127">
        <v>7.743</v>
      </c>
      <c r="R34" s="128">
        <f aca="true" t="shared" si="13" ref="R34:R39">SUM(N34:Q34)</f>
        <v>4678.255</v>
      </c>
      <c r="S34" s="129">
        <f aca="true" t="shared" si="14" ref="S34:S39">R34/$R$9</f>
        <v>0.021269974306562297</v>
      </c>
      <c r="T34" s="140">
        <v>2717.4</v>
      </c>
      <c r="U34" s="127">
        <v>1835.425</v>
      </c>
      <c r="V34" s="128">
        <v>959.7550000000001</v>
      </c>
      <c r="W34" s="127">
        <v>1038.224</v>
      </c>
      <c r="X34" s="128">
        <f>SUM(T34:W34)</f>
        <v>6550.804</v>
      </c>
      <c r="Y34" s="131">
        <f aca="true" t="shared" si="15" ref="Y34:Y39">IF(ISERROR(R34/X34-1),"         /0",IF(R34/X34&gt;5,"  *  ",(R34/X34-1)))</f>
        <v>-0.2858502559380497</v>
      </c>
    </row>
    <row r="35" spans="1:25" s="37" customFormat="1" ht="19.5" customHeight="1">
      <c r="A35" s="125" t="s">
        <v>442</v>
      </c>
      <c r="B35" s="126">
        <v>175.34</v>
      </c>
      <c r="C35" s="127">
        <v>21.644</v>
      </c>
      <c r="D35" s="128">
        <v>0</v>
      </c>
      <c r="E35" s="127">
        <v>0</v>
      </c>
      <c r="F35" s="128">
        <f t="shared" si="9"/>
        <v>196.984</v>
      </c>
      <c r="G35" s="129">
        <f t="shared" si="10"/>
        <v>0.003245630964094458</v>
      </c>
      <c r="H35" s="126">
        <v>100.863</v>
      </c>
      <c r="I35" s="127">
        <v>25.725</v>
      </c>
      <c r="J35" s="128"/>
      <c r="K35" s="127">
        <v>0</v>
      </c>
      <c r="L35" s="128">
        <f t="shared" si="11"/>
        <v>126.588</v>
      </c>
      <c r="M35" s="130">
        <f t="shared" si="12"/>
        <v>0.5561032641324613</v>
      </c>
      <c r="N35" s="126">
        <v>645.154</v>
      </c>
      <c r="O35" s="127">
        <v>88.90100000000001</v>
      </c>
      <c r="P35" s="128">
        <v>0</v>
      </c>
      <c r="Q35" s="127">
        <v>0</v>
      </c>
      <c r="R35" s="128">
        <f t="shared" si="13"/>
        <v>734.0550000000001</v>
      </c>
      <c r="S35" s="129">
        <f t="shared" si="14"/>
        <v>0.0033374262389723494</v>
      </c>
      <c r="T35" s="140">
        <v>428.13300000000004</v>
      </c>
      <c r="U35" s="127">
        <v>79.061</v>
      </c>
      <c r="V35" s="128">
        <v>65.04</v>
      </c>
      <c r="W35" s="127">
        <v>6.826</v>
      </c>
      <c r="X35" s="128">
        <f>SUM(T35:W35)</f>
        <v>579.0600000000001</v>
      </c>
      <c r="Y35" s="131">
        <f t="shared" si="15"/>
        <v>0.2676665630504611</v>
      </c>
    </row>
    <row r="36" spans="1:25" s="37" customFormat="1" ht="19.5" customHeight="1">
      <c r="A36" s="125" t="s">
        <v>441</v>
      </c>
      <c r="B36" s="126">
        <v>143.63899999999998</v>
      </c>
      <c r="C36" s="127">
        <v>19.749000000000002</v>
      </c>
      <c r="D36" s="128">
        <v>0</v>
      </c>
      <c r="E36" s="127">
        <v>0</v>
      </c>
      <c r="F36" s="128">
        <f t="shared" si="9"/>
        <v>163.38799999999998</v>
      </c>
      <c r="G36" s="129">
        <f t="shared" si="10"/>
        <v>0.0026920823618236268</v>
      </c>
      <c r="H36" s="126">
        <v>137.35099999999997</v>
      </c>
      <c r="I36" s="127">
        <v>140.70100000000002</v>
      </c>
      <c r="J36" s="128">
        <v>0</v>
      </c>
      <c r="K36" s="127">
        <v>0</v>
      </c>
      <c r="L36" s="128">
        <f t="shared" si="11"/>
        <v>278.052</v>
      </c>
      <c r="M36" s="130">
        <f t="shared" si="12"/>
        <v>-0.41238329521096784</v>
      </c>
      <c r="N36" s="126">
        <v>494.9530000000001</v>
      </c>
      <c r="O36" s="127">
        <v>107.995</v>
      </c>
      <c r="P36" s="128">
        <v>0</v>
      </c>
      <c r="Q36" s="127">
        <v>0</v>
      </c>
      <c r="R36" s="128">
        <f t="shared" si="13"/>
        <v>602.9480000000001</v>
      </c>
      <c r="S36" s="129">
        <f t="shared" si="14"/>
        <v>0.0027413401937673608</v>
      </c>
      <c r="T36" s="140">
        <v>288.304</v>
      </c>
      <c r="U36" s="127">
        <v>192.459</v>
      </c>
      <c r="V36" s="128">
        <v>0.03</v>
      </c>
      <c r="W36" s="127">
        <v>0.03</v>
      </c>
      <c r="X36" s="128">
        <f>SUM(T36:W36)</f>
        <v>480.8229999999999</v>
      </c>
      <c r="Y36" s="131">
        <f t="shared" si="15"/>
        <v>0.2539915935801744</v>
      </c>
    </row>
    <row r="37" spans="1:25" s="37" customFormat="1" ht="19.5" customHeight="1">
      <c r="A37" s="125" t="s">
        <v>443</v>
      </c>
      <c r="B37" s="126">
        <v>99.03200000000001</v>
      </c>
      <c r="C37" s="127">
        <v>52.17299999999999</v>
      </c>
      <c r="D37" s="128">
        <v>0</v>
      </c>
      <c r="E37" s="127">
        <v>0</v>
      </c>
      <c r="F37" s="128">
        <f t="shared" si="9"/>
        <v>151.20499999999998</v>
      </c>
      <c r="G37" s="129">
        <f t="shared" si="10"/>
        <v>0.0024913476725312842</v>
      </c>
      <c r="H37" s="126">
        <v>73.761</v>
      </c>
      <c r="I37" s="127">
        <v>31.34</v>
      </c>
      <c r="J37" s="128"/>
      <c r="K37" s="127">
        <v>0</v>
      </c>
      <c r="L37" s="128">
        <f t="shared" si="11"/>
        <v>105.101</v>
      </c>
      <c r="M37" s="130">
        <f t="shared" si="12"/>
        <v>0.4386637615246285</v>
      </c>
      <c r="N37" s="126">
        <v>276.09499999999997</v>
      </c>
      <c r="O37" s="127">
        <v>162.549</v>
      </c>
      <c r="P37" s="128">
        <v>0</v>
      </c>
      <c r="Q37" s="127">
        <v>1.746</v>
      </c>
      <c r="R37" s="128">
        <f t="shared" si="13"/>
        <v>440.39</v>
      </c>
      <c r="S37" s="129">
        <f t="shared" si="14"/>
        <v>0.002002260241236737</v>
      </c>
      <c r="T37" s="140">
        <v>441.608</v>
      </c>
      <c r="U37" s="127">
        <v>136.827</v>
      </c>
      <c r="V37" s="128">
        <v>0</v>
      </c>
      <c r="W37" s="127">
        <v>0</v>
      </c>
      <c r="X37" s="128">
        <f>SUM(T37:W37)</f>
        <v>578.435</v>
      </c>
      <c r="Y37" s="131">
        <f t="shared" si="15"/>
        <v>-0.2386525711618418</v>
      </c>
    </row>
    <row r="38" spans="1:25" s="37" customFormat="1" ht="19.5" customHeight="1">
      <c r="A38" s="125" t="s">
        <v>444</v>
      </c>
      <c r="B38" s="126">
        <v>27.142</v>
      </c>
      <c r="C38" s="127">
        <v>11.126</v>
      </c>
      <c r="D38" s="128">
        <v>0</v>
      </c>
      <c r="E38" s="127">
        <v>15.369</v>
      </c>
      <c r="F38" s="128">
        <f t="shared" si="9"/>
        <v>53.637</v>
      </c>
      <c r="G38" s="129">
        <f t="shared" si="10"/>
        <v>0.0008837565894749546</v>
      </c>
      <c r="H38" s="126">
        <v>32.82</v>
      </c>
      <c r="I38" s="127">
        <v>31.128</v>
      </c>
      <c r="J38" s="128">
        <v>0</v>
      </c>
      <c r="K38" s="127">
        <v>0.127</v>
      </c>
      <c r="L38" s="128">
        <f t="shared" si="11"/>
        <v>64.075</v>
      </c>
      <c r="M38" s="130">
        <f t="shared" si="12"/>
        <v>-0.16290284822473666</v>
      </c>
      <c r="N38" s="126">
        <v>87.262</v>
      </c>
      <c r="O38" s="127">
        <v>102.07499999999999</v>
      </c>
      <c r="P38" s="128">
        <v>0</v>
      </c>
      <c r="Q38" s="127">
        <v>15.369</v>
      </c>
      <c r="R38" s="128">
        <f t="shared" si="13"/>
        <v>204.706</v>
      </c>
      <c r="S38" s="129">
        <f t="shared" si="14"/>
        <v>0.0009307084287622502</v>
      </c>
      <c r="T38" s="140">
        <v>113.832</v>
      </c>
      <c r="U38" s="127">
        <v>69.652</v>
      </c>
      <c r="V38" s="128">
        <v>64.199</v>
      </c>
      <c r="W38" s="127">
        <v>0.127</v>
      </c>
      <c r="X38" s="128">
        <f>SUM(T38:W38)</f>
        <v>247.81</v>
      </c>
      <c r="Y38" s="131">
        <f t="shared" si="15"/>
        <v>-0.17393971187603408</v>
      </c>
    </row>
    <row r="39" spans="1:25" s="37" customFormat="1" ht="19.5" customHeight="1" thickBot="1">
      <c r="A39" s="125" t="s">
        <v>48</v>
      </c>
      <c r="B39" s="126">
        <v>0.851</v>
      </c>
      <c r="C39" s="127">
        <v>0</v>
      </c>
      <c r="D39" s="128">
        <v>0</v>
      </c>
      <c r="E39" s="127">
        <v>0</v>
      </c>
      <c r="F39" s="128">
        <f t="shared" si="9"/>
        <v>0.851</v>
      </c>
      <c r="G39" s="129">
        <f t="shared" si="10"/>
        <v>1.4021605564128984E-05</v>
      </c>
      <c r="H39" s="126">
        <v>62.623000000000005</v>
      </c>
      <c r="I39" s="127">
        <v>0</v>
      </c>
      <c r="J39" s="128">
        <v>0.2</v>
      </c>
      <c r="K39" s="127">
        <v>0</v>
      </c>
      <c r="L39" s="128">
        <f t="shared" si="11"/>
        <v>62.82300000000001</v>
      </c>
      <c r="M39" s="130">
        <f t="shared" si="12"/>
        <v>-0.9864540056985499</v>
      </c>
      <c r="N39" s="126">
        <v>1.4280000000000002</v>
      </c>
      <c r="O39" s="127">
        <v>0.03</v>
      </c>
      <c r="P39" s="128">
        <v>0</v>
      </c>
      <c r="Q39" s="127">
        <v>0</v>
      </c>
      <c r="R39" s="128">
        <f t="shared" si="13"/>
        <v>1.4580000000000002</v>
      </c>
      <c r="S39" s="129">
        <f t="shared" si="14"/>
        <v>6.628886740668867E-06</v>
      </c>
      <c r="T39" s="140">
        <v>74.811</v>
      </c>
      <c r="U39" s="127">
        <v>0</v>
      </c>
      <c r="V39" s="128">
        <v>0.4</v>
      </c>
      <c r="W39" s="127">
        <v>0.3</v>
      </c>
      <c r="X39" s="128">
        <f t="shared" si="6"/>
        <v>75.51100000000001</v>
      </c>
      <c r="Y39" s="131">
        <f t="shared" si="15"/>
        <v>-0.9806915548728</v>
      </c>
    </row>
    <row r="40" spans="1:25" s="59" customFormat="1" ht="19.5" customHeight="1">
      <c r="A40" s="68" t="s">
        <v>49</v>
      </c>
      <c r="B40" s="65">
        <f>SUM(B41:B43)</f>
        <v>1008.5309999999998</v>
      </c>
      <c r="C40" s="64">
        <f>SUM(C41:C43)</f>
        <v>39.522999999999996</v>
      </c>
      <c r="D40" s="63">
        <f>SUM(D41:D43)</f>
        <v>0.05</v>
      </c>
      <c r="E40" s="64">
        <f>SUM(E41:E43)</f>
        <v>16.877000000000002</v>
      </c>
      <c r="F40" s="63">
        <f t="shared" si="0"/>
        <v>1064.9809999999998</v>
      </c>
      <c r="G40" s="66">
        <f t="shared" si="1"/>
        <v>0.017547289677193476</v>
      </c>
      <c r="H40" s="65">
        <f>SUM(H41:H43)</f>
        <v>498.681</v>
      </c>
      <c r="I40" s="64">
        <f>SUM(I41:I43)</f>
        <v>71.683</v>
      </c>
      <c r="J40" s="63">
        <f>SUM(J41:J43)</f>
        <v>264.454</v>
      </c>
      <c r="K40" s="64">
        <f>SUM(K41:K43)</f>
        <v>43.839</v>
      </c>
      <c r="L40" s="63">
        <f t="shared" si="2"/>
        <v>878.6569999999999</v>
      </c>
      <c r="M40" s="67">
        <f t="shared" si="8"/>
        <v>0.21205544370556417</v>
      </c>
      <c r="N40" s="65">
        <f>SUM(N41:N43)</f>
        <v>3933.6800000000003</v>
      </c>
      <c r="O40" s="64">
        <f>SUM(O41:O43)</f>
        <v>143.79300000000003</v>
      </c>
      <c r="P40" s="63">
        <f>SUM(P41:P43)</f>
        <v>106.67300000000002</v>
      </c>
      <c r="Q40" s="64">
        <f>SUM(Q41:Q43)</f>
        <v>128.72000000000003</v>
      </c>
      <c r="R40" s="63">
        <f t="shared" si="4"/>
        <v>4312.866000000001</v>
      </c>
      <c r="S40" s="66">
        <f t="shared" si="5"/>
        <v>0.019608710728176666</v>
      </c>
      <c r="T40" s="65">
        <f>SUM(T41:T43)</f>
        <v>1518.0369999999998</v>
      </c>
      <c r="U40" s="64">
        <f>SUM(U41:U43)</f>
        <v>183.15100000000004</v>
      </c>
      <c r="V40" s="63">
        <f>SUM(V41:V43)</f>
        <v>964.292</v>
      </c>
      <c r="W40" s="64">
        <f>SUM(W41:W43)</f>
        <v>304.45899999999995</v>
      </c>
      <c r="X40" s="63">
        <f t="shared" si="6"/>
        <v>2969.939</v>
      </c>
      <c r="Y40" s="60">
        <f t="shared" si="7"/>
        <v>0.4521732601241981</v>
      </c>
    </row>
    <row r="41" spans="1:25" ht="19.5" customHeight="1">
      <c r="A41" s="118" t="s">
        <v>447</v>
      </c>
      <c r="B41" s="119">
        <v>973.0469999999999</v>
      </c>
      <c r="C41" s="120">
        <v>35.05799999999999</v>
      </c>
      <c r="D41" s="121">
        <v>0.05</v>
      </c>
      <c r="E41" s="120">
        <v>0.1</v>
      </c>
      <c r="F41" s="121">
        <f t="shared" si="0"/>
        <v>1008.2549999999999</v>
      </c>
      <c r="G41" s="122">
        <f t="shared" si="1"/>
        <v>0.01661263680148163</v>
      </c>
      <c r="H41" s="119">
        <v>466.84499999999997</v>
      </c>
      <c r="I41" s="120">
        <v>68.73500000000001</v>
      </c>
      <c r="J41" s="121">
        <v>193.902</v>
      </c>
      <c r="K41" s="120">
        <v>24.08</v>
      </c>
      <c r="L41" s="121">
        <f t="shared" si="2"/>
        <v>753.562</v>
      </c>
      <c r="M41" s="123">
        <f t="shared" si="8"/>
        <v>0.3379854610503181</v>
      </c>
      <c r="N41" s="119">
        <v>3832.8390000000004</v>
      </c>
      <c r="O41" s="120">
        <v>121.33100000000003</v>
      </c>
      <c r="P41" s="121">
        <v>38.126</v>
      </c>
      <c r="Q41" s="120">
        <v>45.242000000000004</v>
      </c>
      <c r="R41" s="121">
        <f t="shared" si="4"/>
        <v>4037.538000000001</v>
      </c>
      <c r="S41" s="122">
        <f t="shared" si="5"/>
        <v>0.018356915029593072</v>
      </c>
      <c r="T41" s="139">
        <v>1379.4319999999998</v>
      </c>
      <c r="U41" s="120">
        <v>161.13800000000003</v>
      </c>
      <c r="V41" s="121">
        <v>689.579</v>
      </c>
      <c r="W41" s="120">
        <v>60.650999999999996</v>
      </c>
      <c r="X41" s="121">
        <f t="shared" si="6"/>
        <v>2290.7999999999993</v>
      </c>
      <c r="Y41" s="124">
        <f t="shared" si="7"/>
        <v>0.7625013095861717</v>
      </c>
    </row>
    <row r="42" spans="1:25" ht="19.5" customHeight="1">
      <c r="A42" s="125" t="s">
        <v>448</v>
      </c>
      <c r="B42" s="126">
        <v>34.376999999999995</v>
      </c>
      <c r="C42" s="127">
        <v>4.465</v>
      </c>
      <c r="D42" s="128">
        <v>0</v>
      </c>
      <c r="E42" s="127">
        <v>16.777</v>
      </c>
      <c r="F42" s="128">
        <f>SUM(B42:E42)</f>
        <v>55.619</v>
      </c>
      <c r="G42" s="129">
        <f>F42/$F$9</f>
        <v>0.0009164132548428789</v>
      </c>
      <c r="H42" s="126">
        <v>31.836</v>
      </c>
      <c r="I42" s="127">
        <v>2.948</v>
      </c>
      <c r="J42" s="128">
        <v>70.552</v>
      </c>
      <c r="K42" s="127">
        <v>19.759</v>
      </c>
      <c r="L42" s="128">
        <f>SUM(H42:K42)</f>
        <v>125.09500000000001</v>
      </c>
      <c r="M42" s="130">
        <f>IF(ISERROR(F42/L42-1),"         /0",(F42/L42-1))</f>
        <v>-0.5553859067108997</v>
      </c>
      <c r="N42" s="126">
        <v>98.64</v>
      </c>
      <c r="O42" s="127">
        <v>22.462</v>
      </c>
      <c r="P42" s="128">
        <v>68.507</v>
      </c>
      <c r="Q42" s="127">
        <v>83.47800000000001</v>
      </c>
      <c r="R42" s="128">
        <f>SUM(N42:Q42)</f>
        <v>273.087</v>
      </c>
      <c r="S42" s="129">
        <f>R42/$R$9</f>
        <v>0.0012416068541488605</v>
      </c>
      <c r="T42" s="140">
        <v>134.961</v>
      </c>
      <c r="U42" s="127">
        <v>21.944000000000003</v>
      </c>
      <c r="V42" s="128">
        <v>274.56300000000005</v>
      </c>
      <c r="W42" s="127">
        <v>86.987</v>
      </c>
      <c r="X42" s="128">
        <f>SUM(T42:W42)</f>
        <v>518.455</v>
      </c>
      <c r="Y42" s="131">
        <f>IF(ISERROR(R42/X42-1),"         /0",IF(R42/X42&gt;5,"  *  ",(R42/X42-1)))</f>
        <v>-0.4732676895776876</v>
      </c>
    </row>
    <row r="43" spans="1:25" ht="19.5" customHeight="1" thickBot="1">
      <c r="A43" s="125" t="s">
        <v>48</v>
      </c>
      <c r="B43" s="126">
        <v>1.107</v>
      </c>
      <c r="C43" s="127">
        <v>0</v>
      </c>
      <c r="D43" s="128">
        <v>0</v>
      </c>
      <c r="E43" s="127">
        <v>0</v>
      </c>
      <c r="F43" s="128">
        <f>SUM(B43:E43)</f>
        <v>1.107</v>
      </c>
      <c r="G43" s="129">
        <f>F43/$F$9</f>
        <v>1.8239620868966847E-05</v>
      </c>
      <c r="H43" s="126">
        <v>0</v>
      </c>
      <c r="I43" s="127">
        <v>0</v>
      </c>
      <c r="J43" s="128"/>
      <c r="K43" s="127"/>
      <c r="L43" s="128">
        <f>SUM(H43:K43)</f>
        <v>0</v>
      </c>
      <c r="M43" s="130" t="str">
        <f>IF(ISERROR(F43/L43-1),"         /0",(F43/L43-1))</f>
        <v>         /0</v>
      </c>
      <c r="N43" s="126">
        <v>2.201</v>
      </c>
      <c r="O43" s="127">
        <v>0</v>
      </c>
      <c r="P43" s="128">
        <v>0.04</v>
      </c>
      <c r="Q43" s="127">
        <v>0</v>
      </c>
      <c r="R43" s="128">
        <f>SUM(N43:Q43)</f>
        <v>2.241</v>
      </c>
      <c r="S43" s="129">
        <f>R43/$R$9</f>
        <v>1.0188844434731776E-05</v>
      </c>
      <c r="T43" s="140">
        <v>3.644</v>
      </c>
      <c r="U43" s="127">
        <v>0.069</v>
      </c>
      <c r="V43" s="128">
        <v>0.15000000000000002</v>
      </c>
      <c r="W43" s="127">
        <v>156.82099999999997</v>
      </c>
      <c r="X43" s="128">
        <f>SUM(T43:W43)</f>
        <v>160.68399999999997</v>
      </c>
      <c r="Y43" s="131">
        <f>IF(ISERROR(R43/X43-1),"         /0",IF(R43/X43&gt;5,"  *  ",(R43/X43-1)))</f>
        <v>-0.9860533718354036</v>
      </c>
    </row>
    <row r="44" spans="1:25" s="37" customFormat="1" ht="19.5" customHeight="1" thickBot="1">
      <c r="A44" s="58" t="s">
        <v>48</v>
      </c>
      <c r="B44" s="55">
        <v>78.604</v>
      </c>
      <c r="C44" s="54">
        <v>0.11</v>
      </c>
      <c r="D44" s="53">
        <v>93.284</v>
      </c>
      <c r="E44" s="54">
        <v>0</v>
      </c>
      <c r="F44" s="53">
        <f>SUM(B44:E44)</f>
        <v>171.998</v>
      </c>
      <c r="G44" s="56">
        <f>F44/$F$9</f>
        <v>0.002833946079693369</v>
      </c>
      <c r="H44" s="55">
        <v>77.972</v>
      </c>
      <c r="I44" s="54">
        <v>0.093</v>
      </c>
      <c r="J44" s="53">
        <v>0</v>
      </c>
      <c r="K44" s="54">
        <v>0</v>
      </c>
      <c r="L44" s="53">
        <f>SUM(H44:K44)</f>
        <v>78.065</v>
      </c>
      <c r="M44" s="57">
        <f>IF(ISERROR(F44/L44-1),"         /0",(F44/L44-1))</f>
        <v>1.2032665086786651</v>
      </c>
      <c r="N44" s="55">
        <v>210.27900000000002</v>
      </c>
      <c r="O44" s="54">
        <v>8.093</v>
      </c>
      <c r="P44" s="53">
        <v>173.703</v>
      </c>
      <c r="Q44" s="54"/>
      <c r="R44" s="53">
        <f>SUM(N44:Q44)</f>
        <v>392.07500000000005</v>
      </c>
      <c r="S44" s="56">
        <f>R44/$R$9</f>
        <v>0.0017825931199230082</v>
      </c>
      <c r="T44" s="55">
        <v>282.197</v>
      </c>
      <c r="U44" s="54">
        <v>2.286</v>
      </c>
      <c r="V44" s="53">
        <v>0.1</v>
      </c>
      <c r="W44" s="54">
        <v>0.18</v>
      </c>
      <c r="X44" s="63">
        <f>SUM(T44:W44)</f>
        <v>284.76300000000003</v>
      </c>
      <c r="Y44" s="50">
        <f>IF(ISERROR(R44/X44-1),"         /0",IF(R44/X44&gt;5,"  *  ",(R44/X44-1)))</f>
        <v>0.3768467111246896</v>
      </c>
    </row>
    <row r="45" ht="6.75" customHeight="1" thickTop="1">
      <c r="A45" s="22"/>
    </row>
    <row r="46" ht="14.25">
      <c r="A46" s="22" t="s">
        <v>37</v>
      </c>
    </row>
    <row r="47" ht="14.25">
      <c r="A47" s="12" t="s">
        <v>143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99" operator="lessThan" stopIfTrue="1">
      <formula>0</formula>
    </cfRule>
  </conditionalFormatting>
  <conditionalFormatting sqref="Y10:Y44 M10:M44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Y9 M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1">
      <selection activeCell="W72" sqref="W72"/>
    </sheetView>
  </sheetViews>
  <sheetFormatPr defaultColWidth="8.00390625" defaultRowHeight="15"/>
  <cols>
    <col min="1" max="1" width="24.28125" style="23" customWidth="1"/>
    <col min="2" max="2" width="9.28125" style="23" bestFit="1" customWidth="1"/>
    <col min="3" max="3" width="9.8515625" style="23" bestFit="1" customWidth="1"/>
    <col min="4" max="4" width="8.140625" style="23" bestFit="1" customWidth="1"/>
    <col min="5" max="5" width="9.8515625" style="23" bestFit="1" customWidth="1"/>
    <col min="6" max="6" width="9.28125" style="23" bestFit="1" customWidth="1"/>
    <col min="7" max="7" width="9.421875" style="23" customWidth="1"/>
    <col min="8" max="8" width="9.421875" style="23" bestFit="1" customWidth="1"/>
    <col min="9" max="9" width="9.8515625" style="23" bestFit="1" customWidth="1"/>
    <col min="10" max="10" width="8.140625" style="23" customWidth="1"/>
    <col min="11" max="11" width="10.28125" style="23" customWidth="1"/>
    <col min="12" max="12" width="9.140625" style="23" customWidth="1"/>
    <col min="13" max="13" width="10.421875" style="23" bestFit="1" customWidth="1"/>
    <col min="14" max="14" width="9.421875" style="23" bestFit="1" customWidth="1"/>
    <col min="15" max="15" width="10.140625" style="23" customWidth="1"/>
    <col min="16" max="16" width="8.421875" style="23" bestFit="1" customWidth="1"/>
    <col min="17" max="17" width="9.140625" style="23" customWidth="1"/>
    <col min="18" max="19" width="10.00390625" style="23" bestFit="1" customWidth="1"/>
    <col min="20" max="20" width="10.421875" style="23" customWidth="1"/>
    <col min="21" max="21" width="10.28125" style="23" customWidth="1"/>
    <col min="22" max="22" width="8.8515625" style="23" customWidth="1"/>
    <col min="23" max="23" width="10.28125" style="23" customWidth="1"/>
    <col min="24" max="24" width="10.00390625" style="23" bestFit="1" customWidth="1"/>
    <col min="25" max="25" width="12.42187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65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49" customFormat="1" ht="15.75" customHeight="1" thickBot="1" thickTop="1">
      <c r="A5" s="641" t="s">
        <v>60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31" customFormat="1" ht="26.25" customHeight="1" thickBot="1">
      <c r="A6" s="642"/>
      <c r="B6" s="707" t="s">
        <v>154</v>
      </c>
      <c r="C6" s="708"/>
      <c r="D6" s="708"/>
      <c r="E6" s="708"/>
      <c r="F6" s="708"/>
      <c r="G6" s="685" t="s">
        <v>31</v>
      </c>
      <c r="H6" s="707" t="s">
        <v>157</v>
      </c>
      <c r="I6" s="708"/>
      <c r="J6" s="708"/>
      <c r="K6" s="708"/>
      <c r="L6" s="708"/>
      <c r="M6" s="682" t="s">
        <v>30</v>
      </c>
      <c r="N6" s="707" t="s">
        <v>155</v>
      </c>
      <c r="O6" s="708"/>
      <c r="P6" s="708"/>
      <c r="Q6" s="708"/>
      <c r="R6" s="708"/>
      <c r="S6" s="685" t="s">
        <v>31</v>
      </c>
      <c r="T6" s="707" t="s">
        <v>156</v>
      </c>
      <c r="U6" s="708"/>
      <c r="V6" s="708"/>
      <c r="W6" s="708"/>
      <c r="X6" s="708"/>
      <c r="Y6" s="698" t="s">
        <v>30</v>
      </c>
    </row>
    <row r="7" spans="1:25" s="26" customFormat="1" ht="26.25" customHeight="1">
      <c r="A7" s="643"/>
      <c r="B7" s="654" t="s">
        <v>20</v>
      </c>
      <c r="C7" s="646"/>
      <c r="D7" s="645" t="s">
        <v>19</v>
      </c>
      <c r="E7" s="646"/>
      <c r="F7" s="713" t="s">
        <v>15</v>
      </c>
      <c r="G7" s="686"/>
      <c r="H7" s="654" t="s">
        <v>20</v>
      </c>
      <c r="I7" s="646"/>
      <c r="J7" s="645" t="s">
        <v>19</v>
      </c>
      <c r="K7" s="646"/>
      <c r="L7" s="713" t="s">
        <v>15</v>
      </c>
      <c r="M7" s="683"/>
      <c r="N7" s="654" t="s">
        <v>20</v>
      </c>
      <c r="O7" s="646"/>
      <c r="P7" s="645" t="s">
        <v>19</v>
      </c>
      <c r="Q7" s="646"/>
      <c r="R7" s="713" t="s">
        <v>15</v>
      </c>
      <c r="S7" s="686"/>
      <c r="T7" s="654" t="s">
        <v>20</v>
      </c>
      <c r="U7" s="646"/>
      <c r="V7" s="645" t="s">
        <v>19</v>
      </c>
      <c r="W7" s="646"/>
      <c r="X7" s="713" t="s">
        <v>15</v>
      </c>
      <c r="Y7" s="699"/>
    </row>
    <row r="8" spans="1:25" s="45" customFormat="1" ht="27" thickBot="1">
      <c r="A8" s="644"/>
      <c r="B8" s="48" t="s">
        <v>28</v>
      </c>
      <c r="C8" s="46" t="s">
        <v>27</v>
      </c>
      <c r="D8" s="47" t="s">
        <v>28</v>
      </c>
      <c r="E8" s="46" t="s">
        <v>27</v>
      </c>
      <c r="F8" s="694"/>
      <c r="G8" s="687"/>
      <c r="H8" s="48" t="s">
        <v>28</v>
      </c>
      <c r="I8" s="46" t="s">
        <v>27</v>
      </c>
      <c r="J8" s="47" t="s">
        <v>28</v>
      </c>
      <c r="K8" s="46" t="s">
        <v>27</v>
      </c>
      <c r="L8" s="694"/>
      <c r="M8" s="684"/>
      <c r="N8" s="48" t="s">
        <v>28</v>
      </c>
      <c r="O8" s="46" t="s">
        <v>27</v>
      </c>
      <c r="P8" s="47" t="s">
        <v>28</v>
      </c>
      <c r="Q8" s="46" t="s">
        <v>27</v>
      </c>
      <c r="R8" s="694"/>
      <c r="S8" s="687"/>
      <c r="T8" s="48" t="s">
        <v>28</v>
      </c>
      <c r="U8" s="46" t="s">
        <v>27</v>
      </c>
      <c r="V8" s="47" t="s">
        <v>28</v>
      </c>
      <c r="W8" s="46" t="s">
        <v>27</v>
      </c>
      <c r="X8" s="694"/>
      <c r="Y8" s="700"/>
    </row>
    <row r="9" spans="1:25" s="525" customFormat="1" ht="18" customHeight="1" thickBot="1" thickTop="1">
      <c r="A9" s="746" t="s">
        <v>22</v>
      </c>
      <c r="B9" s="747">
        <f>B10+B27+B43+B53+B65+B70</f>
        <v>32482.867000000002</v>
      </c>
      <c r="C9" s="748">
        <f>C10+C27+C43+C53+C65+C70</f>
        <v>14883.204</v>
      </c>
      <c r="D9" s="749">
        <f>D10+D27+D43+D53+D65+D70</f>
        <v>9640.805999999999</v>
      </c>
      <c r="E9" s="750">
        <f>E10+E27+E43+E53+E65+E70</f>
        <v>3685.1740000000004</v>
      </c>
      <c r="F9" s="749">
        <f>SUM(B9:E9)</f>
        <v>60692.051</v>
      </c>
      <c r="G9" s="751">
        <f>F9/$F$9</f>
        <v>1</v>
      </c>
      <c r="H9" s="747">
        <f>H10+H27+H43+H53+H65+H70</f>
        <v>25050.303000000004</v>
      </c>
      <c r="I9" s="748">
        <f>I10+I27+I43+I53+I65+I70</f>
        <v>14368.512000000002</v>
      </c>
      <c r="J9" s="749">
        <f>J10+J27+J43+J53+J65+J70</f>
        <v>17124.501</v>
      </c>
      <c r="K9" s="750">
        <f>K10+K27+K43+K53+K65+K70</f>
        <v>6096.027000000001</v>
      </c>
      <c r="L9" s="749">
        <f>SUM(H9:K9)</f>
        <v>62639.34300000001</v>
      </c>
      <c r="M9" s="752">
        <f>IF(ISERROR(F9/L9-1),"         /0",(F9/L9-1))</f>
        <v>-0.031087363097023646</v>
      </c>
      <c r="N9" s="753">
        <f>N10+N27+N43+N53+N65+N70</f>
        <v>113640.91599999997</v>
      </c>
      <c r="O9" s="748">
        <f>O10+O27+O43+O53+O65+O70</f>
        <v>60174.243</v>
      </c>
      <c r="P9" s="749">
        <f>P10+P27+P43+P53+P65+P70</f>
        <v>31394.010000000002</v>
      </c>
      <c r="Q9" s="750">
        <f>Q10+Q27+Q43+Q53+Q65+Q70</f>
        <v>14737.265</v>
      </c>
      <c r="R9" s="749">
        <f>SUM(N9:Q9)</f>
        <v>219946.434</v>
      </c>
      <c r="S9" s="754">
        <f>R9/$R$9</f>
        <v>1</v>
      </c>
      <c r="T9" s="747">
        <f>T10+T27+T43+T53+T65+T70</f>
        <v>91780.781</v>
      </c>
      <c r="U9" s="748">
        <f>U10+U27+U43+U53+U65+U70</f>
        <v>51726.458</v>
      </c>
      <c r="V9" s="749">
        <f>V10+V27+V43+V53+V65+V70</f>
        <v>59503.119</v>
      </c>
      <c r="W9" s="750">
        <f>W10+W27+W43+W53+W65+W70</f>
        <v>22232.267999999996</v>
      </c>
      <c r="X9" s="749">
        <f>SUM(T9:W9)</f>
        <v>225242.626</v>
      </c>
      <c r="Y9" s="547">
        <f>IF(ISERROR(R9/X9-1),"         /0",(R9/X9-1))</f>
        <v>-0.023513275857474647</v>
      </c>
    </row>
    <row r="10" spans="1:25" s="417" customFormat="1" ht="19.5" customHeight="1">
      <c r="A10" s="410" t="s">
        <v>53</v>
      </c>
      <c r="B10" s="411">
        <f>SUM(B11:B26)</f>
        <v>22112.628</v>
      </c>
      <c r="C10" s="412">
        <f>SUM(C11:C26)</f>
        <v>6257.593999999999</v>
      </c>
      <c r="D10" s="413">
        <f>SUM(D11:D26)</f>
        <v>8297.454</v>
      </c>
      <c r="E10" s="418">
        <f>SUM(E11:E26)</f>
        <v>3191.44</v>
      </c>
      <c r="F10" s="413">
        <f>SUM(B10:E10)</f>
        <v>39859.116</v>
      </c>
      <c r="G10" s="414">
        <f>F10/$F$9</f>
        <v>0.6567435989269831</v>
      </c>
      <c r="H10" s="411">
        <f>SUM(H11:H26)</f>
        <v>15045.518000000002</v>
      </c>
      <c r="I10" s="412">
        <f>SUM(I11:I26)</f>
        <v>5768.261</v>
      </c>
      <c r="J10" s="413">
        <f>SUM(J11:J26)</f>
        <v>14325.653999999999</v>
      </c>
      <c r="K10" s="418">
        <f>SUM(K11:K26)</f>
        <v>4442.195000000001</v>
      </c>
      <c r="L10" s="413">
        <f>SUM(H10:K10)</f>
        <v>39581.628000000004</v>
      </c>
      <c r="M10" s="426">
        <f>IF(ISERROR(F10/L10-1),"         /0",(F10/L10-1))</f>
        <v>0.007010525186078587</v>
      </c>
      <c r="N10" s="427">
        <f>SUM(N11:N26)</f>
        <v>73873.52399999998</v>
      </c>
      <c r="O10" s="412">
        <f>SUM(O11:O26)</f>
        <v>24953.458000000002</v>
      </c>
      <c r="P10" s="413">
        <f>SUM(P11:P26)</f>
        <v>27226.940000000002</v>
      </c>
      <c r="Q10" s="418">
        <f>SUM(Q11:Q26)</f>
        <v>12797.31</v>
      </c>
      <c r="R10" s="413">
        <f>SUM(N10:Q10)</f>
        <v>138851.232</v>
      </c>
      <c r="S10" s="428">
        <f>R10/$R$9</f>
        <v>0.6312956726545518</v>
      </c>
      <c r="T10" s="411">
        <f>SUM(T11:T26)</f>
        <v>53349.031</v>
      </c>
      <c r="U10" s="412">
        <f>SUM(U11:U26)</f>
        <v>18996.677999999996</v>
      </c>
      <c r="V10" s="413">
        <f>SUM(V11:V26)</f>
        <v>50394.383</v>
      </c>
      <c r="W10" s="418">
        <f>SUM(W11:W26)</f>
        <v>16344.547</v>
      </c>
      <c r="X10" s="413">
        <f>SUM(T10:W10)</f>
        <v>139084.639</v>
      </c>
      <c r="Y10" s="416">
        <f aca="true" t="shared" si="0" ref="Y10:Y17">IF(ISERROR(R10/X10-1),"         /0",IF(R10/X10&gt;5,"  *  ",(R10/X10-1)))</f>
        <v>-0.0016781651926349728</v>
      </c>
    </row>
    <row r="11" spans="1:25" ht="19.5" customHeight="1">
      <c r="A11" s="357" t="s">
        <v>174</v>
      </c>
      <c r="B11" s="358">
        <v>7417.463000000001</v>
      </c>
      <c r="C11" s="359">
        <v>2218.8970000000004</v>
      </c>
      <c r="D11" s="360">
        <v>107.643</v>
      </c>
      <c r="E11" s="381">
        <v>178.723</v>
      </c>
      <c r="F11" s="360">
        <f>SUM(B11:E11)</f>
        <v>9922.726</v>
      </c>
      <c r="G11" s="361">
        <f>F11/$F$9</f>
        <v>0.16349300833481473</v>
      </c>
      <c r="H11" s="358">
        <v>6986.967000000001</v>
      </c>
      <c r="I11" s="359">
        <v>2591.586</v>
      </c>
      <c r="J11" s="360"/>
      <c r="K11" s="381">
        <v>28.827</v>
      </c>
      <c r="L11" s="360">
        <f>SUM(H11:K11)</f>
        <v>9607.38</v>
      </c>
      <c r="M11" s="439">
        <f>IF(ISERROR(F11/L11-1),"         /0",(F11/L11-1))</f>
        <v>0.032823308748066715</v>
      </c>
      <c r="N11" s="440">
        <v>27511.498</v>
      </c>
      <c r="O11" s="359">
        <v>10042.237</v>
      </c>
      <c r="P11" s="360">
        <v>354.70799999999997</v>
      </c>
      <c r="Q11" s="381">
        <v>230.78300000000002</v>
      </c>
      <c r="R11" s="360">
        <f>SUM(N11:Q11)</f>
        <v>38139.226</v>
      </c>
      <c r="S11" s="441">
        <f>R11/$R$9</f>
        <v>0.17340233849847278</v>
      </c>
      <c r="T11" s="358">
        <v>24888.053</v>
      </c>
      <c r="U11" s="359">
        <v>8658.827</v>
      </c>
      <c r="V11" s="360">
        <v>52.528</v>
      </c>
      <c r="W11" s="381">
        <v>63.986999999999995</v>
      </c>
      <c r="X11" s="360">
        <f>SUM(T11:W11)</f>
        <v>33663.395</v>
      </c>
      <c r="Y11" s="363">
        <f t="shared" si="0"/>
        <v>0.1329583959074836</v>
      </c>
    </row>
    <row r="12" spans="1:25" ht="19.5" customHeight="1">
      <c r="A12" s="364" t="s">
        <v>203</v>
      </c>
      <c r="B12" s="365">
        <v>0</v>
      </c>
      <c r="C12" s="366">
        <v>0</v>
      </c>
      <c r="D12" s="367">
        <v>4221.254</v>
      </c>
      <c r="E12" s="384">
        <v>2035.878</v>
      </c>
      <c r="F12" s="367">
        <f>SUM(B12:E12)</f>
        <v>6257.132</v>
      </c>
      <c r="G12" s="368">
        <f>F12/$F$9</f>
        <v>0.1030964005484013</v>
      </c>
      <c r="H12" s="365"/>
      <c r="I12" s="366"/>
      <c r="J12" s="367">
        <v>3636.541</v>
      </c>
      <c r="K12" s="384">
        <v>2063.414</v>
      </c>
      <c r="L12" s="367">
        <f>SUM(H12:K12)</f>
        <v>5699.955</v>
      </c>
      <c r="M12" s="442">
        <f>IF(ISERROR(F12/L12-1),"         /0",(F12/L12-1))</f>
        <v>0.09775112259658192</v>
      </c>
      <c r="N12" s="443"/>
      <c r="O12" s="366"/>
      <c r="P12" s="367">
        <v>13844.444</v>
      </c>
      <c r="Q12" s="384">
        <v>7993.996000000001</v>
      </c>
      <c r="R12" s="367">
        <f>SUM(N12:Q12)</f>
        <v>21838.440000000002</v>
      </c>
      <c r="S12" s="444">
        <f>R12/$R$9</f>
        <v>0.09928981162749836</v>
      </c>
      <c r="T12" s="365"/>
      <c r="U12" s="366"/>
      <c r="V12" s="367">
        <v>13244.643</v>
      </c>
      <c r="W12" s="384">
        <v>7889.887000000001</v>
      </c>
      <c r="X12" s="367">
        <f>SUM(T12:W12)</f>
        <v>21134.53</v>
      </c>
      <c r="Y12" s="370">
        <f t="shared" si="0"/>
        <v>0.03330615821596239</v>
      </c>
    </row>
    <row r="13" spans="1:25" ht="19.5" customHeight="1">
      <c r="A13" s="364" t="s">
        <v>204</v>
      </c>
      <c r="B13" s="365">
        <v>5115.1900000000005</v>
      </c>
      <c r="C13" s="366">
        <v>600.696</v>
      </c>
      <c r="D13" s="367">
        <v>0</v>
      </c>
      <c r="E13" s="384">
        <v>0</v>
      </c>
      <c r="F13" s="367">
        <f>SUM(B13:E13)</f>
        <v>5715.886</v>
      </c>
      <c r="G13" s="368">
        <f>F13/$F$9</f>
        <v>0.09417849464339244</v>
      </c>
      <c r="H13" s="365"/>
      <c r="I13" s="366"/>
      <c r="J13" s="367">
        <v>3721.683</v>
      </c>
      <c r="K13" s="384">
        <v>652.0780000000001</v>
      </c>
      <c r="L13" s="367">
        <f>SUM(H13:K13)</f>
        <v>4373.761</v>
      </c>
      <c r="M13" s="442">
        <f>IF(ISERROR(F13/L13-1),"         /0",(F13/L13-1))</f>
        <v>0.30685833085072556</v>
      </c>
      <c r="N13" s="443">
        <v>12330.185</v>
      </c>
      <c r="O13" s="366">
        <v>2003.043</v>
      </c>
      <c r="P13" s="367"/>
      <c r="Q13" s="384"/>
      <c r="R13" s="367">
        <f>SUM(N13:Q13)</f>
        <v>14333.228</v>
      </c>
      <c r="S13" s="444">
        <f>R13/$R$9</f>
        <v>0.06516690331974193</v>
      </c>
      <c r="T13" s="365"/>
      <c r="U13" s="366"/>
      <c r="V13" s="367">
        <v>11216.235</v>
      </c>
      <c r="W13" s="384">
        <v>2830.094</v>
      </c>
      <c r="X13" s="367">
        <f>SUM(T13:W13)</f>
        <v>14046.329000000002</v>
      </c>
      <c r="Y13" s="370">
        <f t="shared" si="0"/>
        <v>0.020425194369290134</v>
      </c>
    </row>
    <row r="14" spans="1:25" ht="19.5" customHeight="1">
      <c r="A14" s="364" t="s">
        <v>205</v>
      </c>
      <c r="B14" s="365">
        <v>2105.493</v>
      </c>
      <c r="C14" s="366">
        <v>848.088</v>
      </c>
      <c r="D14" s="367">
        <v>1317.003</v>
      </c>
      <c r="E14" s="384">
        <v>350.831</v>
      </c>
      <c r="F14" s="367">
        <f>SUM(B14:E14)</f>
        <v>4621.415</v>
      </c>
      <c r="G14" s="368">
        <f>F14/$F$9</f>
        <v>0.07614530937502836</v>
      </c>
      <c r="H14" s="365">
        <v>1821.0819999999999</v>
      </c>
      <c r="I14" s="366">
        <v>891.206</v>
      </c>
      <c r="J14" s="367">
        <v>1745.844</v>
      </c>
      <c r="K14" s="384">
        <v>365.669</v>
      </c>
      <c r="L14" s="367">
        <f>SUM(H14:K14)</f>
        <v>4823.8009999999995</v>
      </c>
      <c r="M14" s="442">
        <f>IF(ISERROR(F14/L14-1),"         /0",(F14/L14-1))</f>
        <v>-0.04195571085954819</v>
      </c>
      <c r="N14" s="443">
        <v>7813.405000000001</v>
      </c>
      <c r="O14" s="366">
        <v>3231.5389999999998</v>
      </c>
      <c r="P14" s="367">
        <v>4273.291</v>
      </c>
      <c r="Q14" s="384">
        <v>1591.3629999999998</v>
      </c>
      <c r="R14" s="367">
        <f>SUM(N14:Q14)</f>
        <v>16909.598</v>
      </c>
      <c r="S14" s="444">
        <f>R14/$R$9</f>
        <v>0.07688052810167408</v>
      </c>
      <c r="T14" s="365">
        <v>7754.9169999999995</v>
      </c>
      <c r="U14" s="366">
        <v>3447.557</v>
      </c>
      <c r="V14" s="367">
        <v>6261.2390000000005</v>
      </c>
      <c r="W14" s="384">
        <v>1127.3600000000001</v>
      </c>
      <c r="X14" s="367">
        <f>SUM(T14:W14)</f>
        <v>18591.073</v>
      </c>
      <c r="Y14" s="370">
        <f t="shared" si="0"/>
        <v>-0.09044529059726669</v>
      </c>
    </row>
    <row r="15" spans="1:25" ht="19.5" customHeight="1">
      <c r="A15" s="364" t="s">
        <v>206</v>
      </c>
      <c r="B15" s="365">
        <v>2413.478</v>
      </c>
      <c r="C15" s="366">
        <v>134.209</v>
      </c>
      <c r="D15" s="367">
        <v>0</v>
      </c>
      <c r="E15" s="384">
        <v>0</v>
      </c>
      <c r="F15" s="367">
        <f>SUM(B15:E15)</f>
        <v>2547.687</v>
      </c>
      <c r="G15" s="368">
        <f>F15/$F$9</f>
        <v>0.041977276398189274</v>
      </c>
      <c r="H15" s="365">
        <v>2184.422</v>
      </c>
      <c r="I15" s="366">
        <v>263.06</v>
      </c>
      <c r="J15" s="367"/>
      <c r="K15" s="384"/>
      <c r="L15" s="367">
        <f>SUM(H15:K15)</f>
        <v>2447.482</v>
      </c>
      <c r="M15" s="442">
        <f>IF(ISERROR(F15/L15-1),"         /0",(F15/L15-1))</f>
        <v>0.04094207842999453</v>
      </c>
      <c r="N15" s="443">
        <v>7261.46</v>
      </c>
      <c r="O15" s="366">
        <v>542.396</v>
      </c>
      <c r="P15" s="367">
        <v>395.94899999999996</v>
      </c>
      <c r="Q15" s="384"/>
      <c r="R15" s="367">
        <f>SUM(N15:Q15)</f>
        <v>8199.805</v>
      </c>
      <c r="S15" s="444">
        <f>R15/$R$9</f>
        <v>0.037280918134821865</v>
      </c>
      <c r="T15" s="365">
        <v>6319.6939999999995</v>
      </c>
      <c r="U15" s="366">
        <v>477.673</v>
      </c>
      <c r="V15" s="367"/>
      <c r="W15" s="384"/>
      <c r="X15" s="367">
        <f>SUM(T15:W15)</f>
        <v>6797.366999999999</v>
      </c>
      <c r="Y15" s="370">
        <f t="shared" si="0"/>
        <v>0.20632077096911217</v>
      </c>
    </row>
    <row r="16" spans="1:25" ht="19.5" customHeight="1">
      <c r="A16" s="364" t="s">
        <v>207</v>
      </c>
      <c r="B16" s="365">
        <v>1217.864</v>
      </c>
      <c r="C16" s="366">
        <v>1231.709</v>
      </c>
      <c r="D16" s="367">
        <v>0</v>
      </c>
      <c r="E16" s="384">
        <v>0</v>
      </c>
      <c r="F16" s="367">
        <f>SUM(B16:E16)</f>
        <v>2449.5730000000003</v>
      </c>
      <c r="G16" s="368">
        <f>F16/$F$9</f>
        <v>0.0403606890793656</v>
      </c>
      <c r="H16" s="365">
        <v>1091.699</v>
      </c>
      <c r="I16" s="366">
        <v>930.49</v>
      </c>
      <c r="J16" s="367"/>
      <c r="K16" s="384"/>
      <c r="L16" s="367">
        <f>SUM(H16:K16)</f>
        <v>2022.189</v>
      </c>
      <c r="M16" s="442">
        <f>IF(ISERROR(F16/L16-1),"         /0",(F16/L16-1))</f>
        <v>0.21134720839644583</v>
      </c>
      <c r="N16" s="443">
        <v>4328.23</v>
      </c>
      <c r="O16" s="366">
        <v>4333.831</v>
      </c>
      <c r="P16" s="367"/>
      <c r="Q16" s="384"/>
      <c r="R16" s="367">
        <f>SUM(N16:Q16)</f>
        <v>8662.061</v>
      </c>
      <c r="S16" s="444">
        <f>R16/$R$9</f>
        <v>0.03938259349092243</v>
      </c>
      <c r="T16" s="365">
        <v>3667.486</v>
      </c>
      <c r="U16" s="366">
        <v>2585.429</v>
      </c>
      <c r="V16" s="367"/>
      <c r="W16" s="384"/>
      <c r="X16" s="367">
        <f>SUM(T16:W16)</f>
        <v>6252.915</v>
      </c>
      <c r="Y16" s="370">
        <f t="shared" si="0"/>
        <v>0.3852836636992507</v>
      </c>
    </row>
    <row r="17" spans="1:25" ht="19.5" customHeight="1">
      <c r="A17" s="364" t="s">
        <v>158</v>
      </c>
      <c r="B17" s="365">
        <v>1438.389</v>
      </c>
      <c r="C17" s="366">
        <v>463.53000000000003</v>
      </c>
      <c r="D17" s="367">
        <v>0</v>
      </c>
      <c r="E17" s="384">
        <v>7.271999999999999</v>
      </c>
      <c r="F17" s="367">
        <f>SUM(B17:E17)</f>
        <v>1909.1909999999998</v>
      </c>
      <c r="G17" s="368">
        <f>F17/$F$9</f>
        <v>0.031457018976010546</v>
      </c>
      <c r="H17" s="365">
        <v>1107.826</v>
      </c>
      <c r="I17" s="366">
        <v>364.963</v>
      </c>
      <c r="J17" s="367">
        <v>10.253</v>
      </c>
      <c r="K17" s="384">
        <v>14.104999999999999</v>
      </c>
      <c r="L17" s="367">
        <f>SUM(H17:K17)</f>
        <v>1497.147</v>
      </c>
      <c r="M17" s="442">
        <f>IF(ISERROR(F17/L17-1),"         /0",(F17/L17-1))</f>
        <v>0.27521946742704606</v>
      </c>
      <c r="N17" s="443">
        <v>6034.637999999999</v>
      </c>
      <c r="O17" s="366">
        <v>1778.2879999999998</v>
      </c>
      <c r="P17" s="367">
        <v>0</v>
      </c>
      <c r="Q17" s="384">
        <v>20.131000000000004</v>
      </c>
      <c r="R17" s="367">
        <f>SUM(N17:Q17)</f>
        <v>7833.056999999999</v>
      </c>
      <c r="S17" s="444">
        <f>R17/$R$9</f>
        <v>0.035613475779289056</v>
      </c>
      <c r="T17" s="365">
        <v>3797.8239999999996</v>
      </c>
      <c r="U17" s="366">
        <v>1336.5749999999998</v>
      </c>
      <c r="V17" s="367">
        <v>11.051</v>
      </c>
      <c r="W17" s="384">
        <v>22.237</v>
      </c>
      <c r="X17" s="367">
        <f>SUM(T17:W17)</f>
        <v>5167.687</v>
      </c>
      <c r="Y17" s="370">
        <f t="shared" si="0"/>
        <v>0.5157762070342107</v>
      </c>
    </row>
    <row r="18" spans="1:25" ht="19.5" customHeight="1">
      <c r="A18" s="364" t="s">
        <v>208</v>
      </c>
      <c r="B18" s="365">
        <v>0</v>
      </c>
      <c r="C18" s="366">
        <v>0</v>
      </c>
      <c r="D18" s="367">
        <v>1302.218</v>
      </c>
      <c r="E18" s="384">
        <v>144.202</v>
      </c>
      <c r="F18" s="367">
        <f aca="true" t="shared" si="1" ref="F18:F25">SUM(B18:E18)</f>
        <v>1446.42</v>
      </c>
      <c r="G18" s="368">
        <f aca="true" t="shared" si="2" ref="G18:G25">F18/$F$9</f>
        <v>0.023832116004779604</v>
      </c>
      <c r="H18" s="365"/>
      <c r="I18" s="366"/>
      <c r="J18" s="367">
        <v>362.25</v>
      </c>
      <c r="K18" s="384"/>
      <c r="L18" s="367">
        <f aca="true" t="shared" si="3" ref="L18:L25">SUM(H18:K18)</f>
        <v>362.25</v>
      </c>
      <c r="M18" s="442">
        <f aca="true" t="shared" si="4" ref="M18:M25">IF(ISERROR(F18/L18-1),"         /0",(F18/L18-1))</f>
        <v>2.9928778467908903</v>
      </c>
      <c r="N18" s="443"/>
      <c r="O18" s="366"/>
      <c r="P18" s="367">
        <v>2693.947</v>
      </c>
      <c r="Q18" s="384">
        <v>394.972</v>
      </c>
      <c r="R18" s="367">
        <f aca="true" t="shared" si="5" ref="R18:R25">SUM(N18:Q18)</f>
        <v>3088.919</v>
      </c>
      <c r="S18" s="444">
        <f aca="true" t="shared" si="6" ref="S18:S25">R18/$R$9</f>
        <v>0.01404396035809337</v>
      </c>
      <c r="T18" s="365"/>
      <c r="U18" s="366"/>
      <c r="V18" s="367">
        <v>2752.751</v>
      </c>
      <c r="W18" s="384"/>
      <c r="X18" s="367">
        <f aca="true" t="shared" si="7" ref="X18:X25">SUM(T18:W18)</f>
        <v>2752.751</v>
      </c>
      <c r="Y18" s="370">
        <f aca="true" t="shared" si="8" ref="Y18:Y25">IF(ISERROR(R18/X18-1),"         /0",IF(R18/X18&gt;5,"  *  ",(R18/X18-1)))</f>
        <v>0.12212074393942629</v>
      </c>
    </row>
    <row r="19" spans="1:25" ht="19.5" customHeight="1">
      <c r="A19" s="364" t="s">
        <v>209</v>
      </c>
      <c r="B19" s="365">
        <v>0</v>
      </c>
      <c r="C19" s="366">
        <v>0</v>
      </c>
      <c r="D19" s="367">
        <v>920.866</v>
      </c>
      <c r="E19" s="384">
        <v>388.746</v>
      </c>
      <c r="F19" s="367">
        <f t="shared" si="1"/>
        <v>1309.612</v>
      </c>
      <c r="G19" s="368">
        <f t="shared" si="2"/>
        <v>0.0215779822632786</v>
      </c>
      <c r="H19" s="365"/>
      <c r="I19" s="366"/>
      <c r="J19" s="367"/>
      <c r="K19" s="384"/>
      <c r="L19" s="367">
        <f t="shared" si="3"/>
        <v>0</v>
      </c>
      <c r="M19" s="442" t="str">
        <f t="shared" si="4"/>
        <v>         /0</v>
      </c>
      <c r="N19" s="443"/>
      <c r="O19" s="366"/>
      <c r="P19" s="367">
        <v>2885.652</v>
      </c>
      <c r="Q19" s="384">
        <v>1783.9830000000002</v>
      </c>
      <c r="R19" s="367">
        <f t="shared" si="5"/>
        <v>4669.635</v>
      </c>
      <c r="S19" s="444">
        <f t="shared" si="6"/>
        <v>0.02123078294599675</v>
      </c>
      <c r="T19" s="365"/>
      <c r="U19" s="366"/>
      <c r="V19" s="367"/>
      <c r="W19" s="384"/>
      <c r="X19" s="367">
        <f t="shared" si="7"/>
        <v>0</v>
      </c>
      <c r="Y19" s="370" t="str">
        <f t="shared" si="8"/>
        <v>         /0</v>
      </c>
    </row>
    <row r="20" spans="1:25" ht="19.5" customHeight="1">
      <c r="A20" s="364" t="s">
        <v>211</v>
      </c>
      <c r="B20" s="365">
        <v>870.0360000000001</v>
      </c>
      <c r="C20" s="366">
        <v>23.433</v>
      </c>
      <c r="D20" s="367">
        <v>0</v>
      </c>
      <c r="E20" s="384">
        <v>0</v>
      </c>
      <c r="F20" s="367">
        <f>SUM(B20:E20)</f>
        <v>893.469</v>
      </c>
      <c r="G20" s="368">
        <f>F20/$F$9</f>
        <v>0.014721351235930387</v>
      </c>
      <c r="H20" s="365">
        <v>47.52</v>
      </c>
      <c r="I20" s="366">
        <v>84.184</v>
      </c>
      <c r="J20" s="367"/>
      <c r="K20" s="384"/>
      <c r="L20" s="367">
        <f>SUM(H20:K20)</f>
        <v>131.704</v>
      </c>
      <c r="M20" s="442">
        <f>IF(ISERROR(F20/L20-1),"         /0",(F20/L20-1))</f>
        <v>5.7839169653161635</v>
      </c>
      <c r="N20" s="443">
        <v>2764.9410000000003</v>
      </c>
      <c r="O20" s="366">
        <v>86.637</v>
      </c>
      <c r="P20" s="367"/>
      <c r="Q20" s="384"/>
      <c r="R20" s="367">
        <f>SUM(N20:Q20)</f>
        <v>2851.5780000000004</v>
      </c>
      <c r="S20" s="444">
        <f>R20/$R$9</f>
        <v>0.012964874893129662</v>
      </c>
      <c r="T20" s="365">
        <v>47.52</v>
      </c>
      <c r="U20" s="366">
        <v>84.184</v>
      </c>
      <c r="V20" s="367"/>
      <c r="W20" s="384"/>
      <c r="X20" s="367">
        <f>SUM(T20:W20)</f>
        <v>131.704</v>
      </c>
      <c r="Y20" s="370" t="str">
        <f>IF(ISERROR(R20/X20-1),"         /0",IF(R20/X20&gt;5,"  *  ",(R20/X20-1)))</f>
        <v>  *  </v>
      </c>
    </row>
    <row r="21" spans="1:25" ht="19.5" customHeight="1">
      <c r="A21" s="364" t="s">
        <v>214</v>
      </c>
      <c r="B21" s="365">
        <v>651.602</v>
      </c>
      <c r="C21" s="366">
        <v>0</v>
      </c>
      <c r="D21" s="367">
        <v>0</v>
      </c>
      <c r="E21" s="384">
        <v>0</v>
      </c>
      <c r="F21" s="367">
        <f t="shared" si="1"/>
        <v>651.602</v>
      </c>
      <c r="G21" s="368">
        <f t="shared" si="2"/>
        <v>0.010736200033839686</v>
      </c>
      <c r="H21" s="365">
        <v>1462.284</v>
      </c>
      <c r="I21" s="366"/>
      <c r="J21" s="367"/>
      <c r="K21" s="384"/>
      <c r="L21" s="367">
        <f t="shared" si="3"/>
        <v>1462.284</v>
      </c>
      <c r="M21" s="442">
        <f t="shared" si="4"/>
        <v>-0.5543943584146445</v>
      </c>
      <c r="N21" s="443">
        <v>2541.7329999999997</v>
      </c>
      <c r="O21" s="366"/>
      <c r="P21" s="367"/>
      <c r="Q21" s="384"/>
      <c r="R21" s="367">
        <f t="shared" si="5"/>
        <v>2541.7329999999997</v>
      </c>
      <c r="S21" s="444">
        <f t="shared" si="6"/>
        <v>0.011556145529506514</v>
      </c>
      <c r="T21" s="365">
        <v>5474.089</v>
      </c>
      <c r="U21" s="366"/>
      <c r="V21" s="367">
        <v>47.401</v>
      </c>
      <c r="W21" s="384"/>
      <c r="X21" s="367">
        <f t="shared" si="7"/>
        <v>5521.49</v>
      </c>
      <c r="Y21" s="370">
        <f t="shared" si="8"/>
        <v>-0.5396653801781766</v>
      </c>
    </row>
    <row r="22" spans="1:25" ht="19.5" customHeight="1">
      <c r="A22" s="364" t="s">
        <v>213</v>
      </c>
      <c r="B22" s="365">
        <v>0</v>
      </c>
      <c r="C22" s="366">
        <v>455.173</v>
      </c>
      <c r="D22" s="367">
        <v>0</v>
      </c>
      <c r="E22" s="384">
        <v>0</v>
      </c>
      <c r="F22" s="367">
        <f t="shared" si="1"/>
        <v>455.173</v>
      </c>
      <c r="G22" s="368">
        <f t="shared" si="2"/>
        <v>0.007499713595113139</v>
      </c>
      <c r="H22" s="365"/>
      <c r="I22" s="366">
        <v>413.902</v>
      </c>
      <c r="J22" s="367"/>
      <c r="K22" s="384"/>
      <c r="L22" s="367">
        <f t="shared" si="3"/>
        <v>413.902</v>
      </c>
      <c r="M22" s="442">
        <f t="shared" si="4"/>
        <v>0.09971200912293243</v>
      </c>
      <c r="N22" s="443"/>
      <c r="O22" s="366">
        <v>1712.715</v>
      </c>
      <c r="P22" s="367">
        <v>122.381</v>
      </c>
      <c r="Q22" s="384">
        <v>0</v>
      </c>
      <c r="R22" s="367">
        <f t="shared" si="5"/>
        <v>1835.096</v>
      </c>
      <c r="S22" s="444">
        <f t="shared" si="6"/>
        <v>0.008343376915126526</v>
      </c>
      <c r="T22" s="365"/>
      <c r="U22" s="366">
        <v>1456.1560000000002</v>
      </c>
      <c r="V22" s="367"/>
      <c r="W22" s="384"/>
      <c r="X22" s="367">
        <f t="shared" si="7"/>
        <v>1456.1560000000002</v>
      </c>
      <c r="Y22" s="370">
        <f t="shared" si="8"/>
        <v>0.2602331068923933</v>
      </c>
    </row>
    <row r="23" spans="1:25" ht="19.5" customHeight="1">
      <c r="A23" s="364" t="s">
        <v>215</v>
      </c>
      <c r="B23" s="365">
        <v>445.317</v>
      </c>
      <c r="C23" s="366">
        <v>3.71</v>
      </c>
      <c r="D23" s="367">
        <v>0</v>
      </c>
      <c r="E23" s="384">
        <v>0</v>
      </c>
      <c r="F23" s="367">
        <f>SUM(B23:E23)</f>
        <v>449.027</v>
      </c>
      <c r="G23" s="368">
        <f t="shared" si="2"/>
        <v>0.007398448274552462</v>
      </c>
      <c r="H23" s="365"/>
      <c r="I23" s="366"/>
      <c r="J23" s="367">
        <v>191.891</v>
      </c>
      <c r="K23" s="384">
        <v>12.384</v>
      </c>
      <c r="L23" s="367">
        <f>SUM(H23:K23)</f>
        <v>204.27499999999998</v>
      </c>
      <c r="M23" s="442">
        <f>IF(ISERROR(F23/L23-1),"         /0",(F23/L23-1))</f>
        <v>1.1981495532982502</v>
      </c>
      <c r="N23" s="443">
        <v>1830.155</v>
      </c>
      <c r="O23" s="366">
        <v>222.179</v>
      </c>
      <c r="P23" s="367"/>
      <c r="Q23" s="384">
        <v>19.366</v>
      </c>
      <c r="R23" s="367">
        <f>SUM(N23:Q23)</f>
        <v>2071.7</v>
      </c>
      <c r="S23" s="444">
        <f t="shared" si="6"/>
        <v>0.009419111564227495</v>
      </c>
      <c r="T23" s="365"/>
      <c r="U23" s="366"/>
      <c r="V23" s="367">
        <v>1037.758</v>
      </c>
      <c r="W23" s="384">
        <v>167.85700000000003</v>
      </c>
      <c r="X23" s="367">
        <f>SUM(T23:W23)</f>
        <v>1205.615</v>
      </c>
      <c r="Y23" s="370">
        <f>IF(ISERROR(R23/X23-1),"         /0",IF(R23/X23&gt;5,"  *  ",(R23/X23-1)))</f>
        <v>0.7183760985057417</v>
      </c>
    </row>
    <row r="24" spans="1:25" ht="19.5" customHeight="1">
      <c r="A24" s="364" t="s">
        <v>179</v>
      </c>
      <c r="B24" s="365">
        <v>0</v>
      </c>
      <c r="C24" s="366">
        <v>0</v>
      </c>
      <c r="D24" s="367">
        <v>335.186</v>
      </c>
      <c r="E24" s="384">
        <v>53.834</v>
      </c>
      <c r="F24" s="367">
        <f t="shared" si="1"/>
        <v>389.02</v>
      </c>
      <c r="G24" s="368">
        <f t="shared" si="2"/>
        <v>0.006409735601125096</v>
      </c>
      <c r="H24" s="365">
        <v>0</v>
      </c>
      <c r="I24" s="366">
        <v>0</v>
      </c>
      <c r="J24" s="367">
        <v>58.14</v>
      </c>
      <c r="K24" s="384">
        <v>146.31</v>
      </c>
      <c r="L24" s="367">
        <f t="shared" si="3"/>
        <v>204.45</v>
      </c>
      <c r="M24" s="442">
        <f t="shared" si="4"/>
        <v>0.9027635118610908</v>
      </c>
      <c r="N24" s="443"/>
      <c r="O24" s="366">
        <v>0</v>
      </c>
      <c r="P24" s="367">
        <v>793.727</v>
      </c>
      <c r="Q24" s="384">
        <v>131.45</v>
      </c>
      <c r="R24" s="367">
        <f t="shared" si="5"/>
        <v>925.1769999999999</v>
      </c>
      <c r="S24" s="444">
        <f t="shared" si="6"/>
        <v>0.004206374175632235</v>
      </c>
      <c r="T24" s="365">
        <v>0</v>
      </c>
      <c r="U24" s="366">
        <v>0</v>
      </c>
      <c r="V24" s="367">
        <v>1778.163</v>
      </c>
      <c r="W24" s="384">
        <v>692.8409999999999</v>
      </c>
      <c r="X24" s="367">
        <f t="shared" si="7"/>
        <v>2471.004</v>
      </c>
      <c r="Y24" s="370">
        <f t="shared" si="8"/>
        <v>-0.6255866036639358</v>
      </c>
    </row>
    <row r="25" spans="1:25" ht="19.5" customHeight="1">
      <c r="A25" s="364" t="s">
        <v>210</v>
      </c>
      <c r="B25" s="365">
        <v>148.162</v>
      </c>
      <c r="C25" s="366">
        <v>75.489</v>
      </c>
      <c r="D25" s="367">
        <v>0</v>
      </c>
      <c r="E25" s="384">
        <v>0</v>
      </c>
      <c r="F25" s="367">
        <f t="shared" si="1"/>
        <v>223.651</v>
      </c>
      <c r="G25" s="368">
        <f t="shared" si="2"/>
        <v>0.00368501305055583</v>
      </c>
      <c r="H25" s="365">
        <v>74.078</v>
      </c>
      <c r="I25" s="366">
        <v>71.444</v>
      </c>
      <c r="J25" s="367"/>
      <c r="K25" s="384"/>
      <c r="L25" s="367">
        <f t="shared" si="3"/>
        <v>145.522</v>
      </c>
      <c r="M25" s="442">
        <f t="shared" si="4"/>
        <v>0.5368878932395102</v>
      </c>
      <c r="N25" s="443">
        <v>326.049</v>
      </c>
      <c r="O25" s="366">
        <v>246.535</v>
      </c>
      <c r="P25" s="367"/>
      <c r="Q25" s="384"/>
      <c r="R25" s="367">
        <f t="shared" si="5"/>
        <v>572.584</v>
      </c>
      <c r="S25" s="444">
        <f t="shared" si="6"/>
        <v>0.002603288398847148</v>
      </c>
      <c r="T25" s="365">
        <v>257.427</v>
      </c>
      <c r="U25" s="366">
        <v>396.69300000000004</v>
      </c>
      <c r="V25" s="367"/>
      <c r="W25" s="384"/>
      <c r="X25" s="367">
        <f t="shared" si="7"/>
        <v>654.1200000000001</v>
      </c>
      <c r="Y25" s="370">
        <f t="shared" si="8"/>
        <v>-0.12464991133125447</v>
      </c>
    </row>
    <row r="26" spans="1:25" ht="19.5" customHeight="1" thickBot="1">
      <c r="A26" s="364" t="s">
        <v>169</v>
      </c>
      <c r="B26" s="365">
        <v>289.63399999999996</v>
      </c>
      <c r="C26" s="366">
        <v>202.66000000000003</v>
      </c>
      <c r="D26" s="367">
        <v>93.284</v>
      </c>
      <c r="E26" s="384">
        <v>31.954</v>
      </c>
      <c r="F26" s="367">
        <f>SUM(B26:E26)</f>
        <v>617.5319999999999</v>
      </c>
      <c r="G26" s="368">
        <f>F26/$F$9</f>
        <v>0.010174841512605991</v>
      </c>
      <c r="H26" s="365">
        <v>269.64</v>
      </c>
      <c r="I26" s="366">
        <v>157.42600000000002</v>
      </c>
      <c r="J26" s="367">
        <v>4599.052</v>
      </c>
      <c r="K26" s="384">
        <v>1159.4080000000001</v>
      </c>
      <c r="L26" s="367">
        <f>SUM(H26:K26)</f>
        <v>6185.526</v>
      </c>
      <c r="M26" s="442">
        <f>IF(ISERROR(F26/L26-1),"         /0",(F26/L26-1))</f>
        <v>-0.9001649980939374</v>
      </c>
      <c r="N26" s="443">
        <v>1131.23</v>
      </c>
      <c r="O26" s="366">
        <v>754.058</v>
      </c>
      <c r="P26" s="367">
        <v>1862.8410000000001</v>
      </c>
      <c r="Q26" s="384">
        <v>631.2660000000001</v>
      </c>
      <c r="R26" s="367">
        <f>SUM(N26:Q26)</f>
        <v>4379.395</v>
      </c>
      <c r="S26" s="444">
        <f>R26/$R$9</f>
        <v>0.019911188921571697</v>
      </c>
      <c r="T26" s="365">
        <v>1142.021</v>
      </c>
      <c r="U26" s="366">
        <v>553.5840000000001</v>
      </c>
      <c r="V26" s="367">
        <v>13992.614</v>
      </c>
      <c r="W26" s="384">
        <v>3550.284</v>
      </c>
      <c r="X26" s="367">
        <f>SUM(T26:W26)</f>
        <v>19238.503</v>
      </c>
      <c r="Y26" s="370">
        <f>IF(ISERROR(R26/X26-1),"         /0",IF(R26/X26&gt;5,"  *  ",(R26/X26-1)))</f>
        <v>-0.7723630055831268</v>
      </c>
    </row>
    <row r="27" spans="1:25" s="417" customFormat="1" ht="19.5" customHeight="1">
      <c r="A27" s="410" t="s">
        <v>52</v>
      </c>
      <c r="B27" s="411">
        <f>SUM(B28:B42)</f>
        <v>3545.071</v>
      </c>
      <c r="C27" s="412">
        <f>SUM(C28:C42)</f>
        <v>4331.729</v>
      </c>
      <c r="D27" s="413">
        <f>SUM(D28:D42)</f>
        <v>659.2389999999999</v>
      </c>
      <c r="E27" s="418">
        <f>SUM(E28:E42)</f>
        <v>324.365</v>
      </c>
      <c r="F27" s="413">
        <f>SUM(B27:E27)</f>
        <v>8860.404</v>
      </c>
      <c r="G27" s="414">
        <f>F27/$F$9</f>
        <v>0.1459895299962758</v>
      </c>
      <c r="H27" s="411">
        <f>SUM(H28:H42)</f>
        <v>3524.511</v>
      </c>
      <c r="I27" s="412">
        <f>SUM(I28:I42)</f>
        <v>4312.9349999999995</v>
      </c>
      <c r="J27" s="413">
        <f>SUM(J28:J42)</f>
        <v>929.8370000000001</v>
      </c>
      <c r="K27" s="418">
        <f>SUM(K28:K42)</f>
        <v>556.291</v>
      </c>
      <c r="L27" s="413">
        <f>SUM(H27:K27)</f>
        <v>9323.573999999999</v>
      </c>
      <c r="M27" s="426">
        <f>IF(ISERROR(F27/L27-1),"         /0",(F27/L27-1))</f>
        <v>-0.04967730185870767</v>
      </c>
      <c r="N27" s="427">
        <f>SUM(N28:N42)</f>
        <v>13048.63</v>
      </c>
      <c r="O27" s="412">
        <f>SUM(O28:O42)</f>
        <v>18209.706000000002</v>
      </c>
      <c r="P27" s="413">
        <f>SUM(P28:P42)</f>
        <v>2005.063</v>
      </c>
      <c r="Q27" s="418">
        <f>SUM(Q28:Q42)</f>
        <v>1335.2079999999996</v>
      </c>
      <c r="R27" s="413">
        <f>SUM(N27:Q27)</f>
        <v>34598.607</v>
      </c>
      <c r="S27" s="428">
        <f>R27/$R$9</f>
        <v>0.1573046962880062</v>
      </c>
      <c r="T27" s="411">
        <f>SUM(T28:T42)</f>
        <v>14447.442999999997</v>
      </c>
      <c r="U27" s="412">
        <f>SUM(U28:U42)</f>
        <v>16084.953999999998</v>
      </c>
      <c r="V27" s="413">
        <f>SUM(V28:V42)</f>
        <v>2738.0579999999995</v>
      </c>
      <c r="W27" s="418">
        <f>SUM(W28:W42)</f>
        <v>1534.6810000000003</v>
      </c>
      <c r="X27" s="413">
        <f>SUM(T27:W27)</f>
        <v>34805.13599999999</v>
      </c>
      <c r="Y27" s="416">
        <f>IF(ISERROR(R27/X27-1),"         /0",IF(R27/X27&gt;5,"  *  ",(R27/X27-1)))</f>
        <v>-0.005933865622590573</v>
      </c>
    </row>
    <row r="28" spans="1:25" ht="19.5" customHeight="1">
      <c r="A28" s="357" t="s">
        <v>174</v>
      </c>
      <c r="B28" s="358">
        <v>1020.185</v>
      </c>
      <c r="C28" s="359">
        <v>1523.7250000000001</v>
      </c>
      <c r="D28" s="360">
        <v>313.94599999999997</v>
      </c>
      <c r="E28" s="381">
        <v>103.31</v>
      </c>
      <c r="F28" s="360">
        <f>SUM(B28:E28)</f>
        <v>2961.1659999999997</v>
      </c>
      <c r="G28" s="361">
        <f>F28/$F$9</f>
        <v>0.04879001370377151</v>
      </c>
      <c r="H28" s="358">
        <v>900.6510000000001</v>
      </c>
      <c r="I28" s="359">
        <v>1383.386</v>
      </c>
      <c r="J28" s="360"/>
      <c r="K28" s="359"/>
      <c r="L28" s="360">
        <f>SUM(H28:K28)</f>
        <v>2284.0370000000003</v>
      </c>
      <c r="M28" s="439">
        <f>IF(ISERROR(F28/L28-1),"         /0",(F28/L28-1))</f>
        <v>0.29646148464319944</v>
      </c>
      <c r="N28" s="440">
        <v>3729.6959999999995</v>
      </c>
      <c r="O28" s="359">
        <v>6336.947</v>
      </c>
      <c r="P28" s="360">
        <v>491.162</v>
      </c>
      <c r="Q28" s="359">
        <v>438.22799999999995</v>
      </c>
      <c r="R28" s="360">
        <f>SUM(N28:Q28)</f>
        <v>10996.033</v>
      </c>
      <c r="S28" s="441">
        <f>R28/$R$9</f>
        <v>0.04999414084612983</v>
      </c>
      <c r="T28" s="358">
        <v>3808.2809999999995</v>
      </c>
      <c r="U28" s="359">
        <v>4850.782999999999</v>
      </c>
      <c r="V28" s="360">
        <v>52.941</v>
      </c>
      <c r="W28" s="381"/>
      <c r="X28" s="360">
        <f>SUM(T28:W28)</f>
        <v>8712.005</v>
      </c>
      <c r="Y28" s="363">
        <f>IF(ISERROR(R28/X28-1),"         /0",IF(R28/X28&gt;5,"  *  ",(R28/X28-1)))</f>
        <v>0.26217018929626423</v>
      </c>
    </row>
    <row r="29" spans="1:25" ht="19.5" customHeight="1">
      <c r="A29" s="364" t="s">
        <v>158</v>
      </c>
      <c r="B29" s="365">
        <v>1093.169</v>
      </c>
      <c r="C29" s="366">
        <v>851.3189999999998</v>
      </c>
      <c r="D29" s="367">
        <v>3.06</v>
      </c>
      <c r="E29" s="384">
        <v>0.698</v>
      </c>
      <c r="F29" s="367">
        <f>SUM(B29:E29)</f>
        <v>1948.2459999999999</v>
      </c>
      <c r="G29" s="368">
        <f>F29/$F$9</f>
        <v>0.03210051345933259</v>
      </c>
      <c r="H29" s="365">
        <v>1308.8709999999999</v>
      </c>
      <c r="I29" s="366">
        <v>1100.968</v>
      </c>
      <c r="J29" s="367">
        <v>2.269</v>
      </c>
      <c r="K29" s="366">
        <v>37.168</v>
      </c>
      <c r="L29" s="367">
        <f>SUM(H29:K29)</f>
        <v>2449.276</v>
      </c>
      <c r="M29" s="442">
        <f>IF(ISERROR(F29/L29-1),"         /0",(F29/L29-1))</f>
        <v>-0.20456249111982483</v>
      </c>
      <c r="N29" s="443">
        <v>4070.7490000000007</v>
      </c>
      <c r="O29" s="366">
        <v>4039.301</v>
      </c>
      <c r="P29" s="367">
        <v>8.348</v>
      </c>
      <c r="Q29" s="366">
        <v>31.02</v>
      </c>
      <c r="R29" s="367">
        <f>SUM(N29:Q29)</f>
        <v>8149.4180000000015</v>
      </c>
      <c r="S29" s="444">
        <f>R29/$R$9</f>
        <v>0.03705183053797545</v>
      </c>
      <c r="T29" s="365">
        <v>5218.298999999999</v>
      </c>
      <c r="U29" s="366">
        <v>4316.5289999999995</v>
      </c>
      <c r="V29" s="367">
        <v>3.7350000000000003</v>
      </c>
      <c r="W29" s="366">
        <v>39.426</v>
      </c>
      <c r="X29" s="367">
        <f>SUM(T29:W29)</f>
        <v>9577.988999999998</v>
      </c>
      <c r="Y29" s="370">
        <f>IF(ISERROR(R29/X29-1),"         /0",IF(R29/X29&gt;5,"  *  ",(R29/X29-1)))</f>
        <v>-0.14915145548820286</v>
      </c>
    </row>
    <row r="30" spans="1:25" ht="19.5" customHeight="1">
      <c r="A30" s="364" t="s">
        <v>183</v>
      </c>
      <c r="B30" s="365">
        <v>367.952</v>
      </c>
      <c r="C30" s="366">
        <v>841.413</v>
      </c>
      <c r="D30" s="367">
        <v>0</v>
      </c>
      <c r="E30" s="384">
        <v>0</v>
      </c>
      <c r="F30" s="367">
        <f>SUM(B30:E30)</f>
        <v>1209.365</v>
      </c>
      <c r="G30" s="368">
        <f>F30/$F$9</f>
        <v>0.01992625030912203</v>
      </c>
      <c r="H30" s="365">
        <v>432.094</v>
      </c>
      <c r="I30" s="366">
        <v>388.246</v>
      </c>
      <c r="J30" s="367"/>
      <c r="K30" s="366"/>
      <c r="L30" s="367">
        <f>SUM(H30:K30)</f>
        <v>820.3399999999999</v>
      </c>
      <c r="M30" s="442">
        <f>IF(ISERROR(F30/L30-1),"         /0",(F30/L30-1))</f>
        <v>0.47422410220152633</v>
      </c>
      <c r="N30" s="443">
        <v>1231.998</v>
      </c>
      <c r="O30" s="366">
        <v>2846.1130000000003</v>
      </c>
      <c r="P30" s="367">
        <v>12.344</v>
      </c>
      <c r="Q30" s="366">
        <v>0</v>
      </c>
      <c r="R30" s="367">
        <f>SUM(N30:Q30)</f>
        <v>4090.4550000000004</v>
      </c>
      <c r="S30" s="444">
        <f>R30/$R$9</f>
        <v>0.018597505427162327</v>
      </c>
      <c r="T30" s="365">
        <v>1612.356</v>
      </c>
      <c r="U30" s="366">
        <v>1952.4660000000003</v>
      </c>
      <c r="V30" s="367"/>
      <c r="W30" s="366"/>
      <c r="X30" s="367">
        <f>SUM(T30:W30)</f>
        <v>3564.822</v>
      </c>
      <c r="Y30" s="370">
        <f>IF(ISERROR(R30/X30-1),"         /0",IF(R30/X30&gt;5,"  *  ",(R30/X30-1)))</f>
        <v>0.14744999890597632</v>
      </c>
    </row>
    <row r="31" spans="1:25" ht="19.5" customHeight="1">
      <c r="A31" s="364" t="s">
        <v>171</v>
      </c>
      <c r="B31" s="365">
        <v>166.814</v>
      </c>
      <c r="C31" s="366">
        <v>176.05700000000002</v>
      </c>
      <c r="D31" s="367">
        <v>66.038</v>
      </c>
      <c r="E31" s="384">
        <v>77.841</v>
      </c>
      <c r="F31" s="367">
        <f aca="true" t="shared" si="9" ref="F31:F41">SUM(B31:E31)</f>
        <v>486.75</v>
      </c>
      <c r="G31" s="368">
        <f aca="true" t="shared" si="10" ref="G31:G41">F31/$F$9</f>
        <v>0.00801999589699152</v>
      </c>
      <c r="H31" s="365">
        <v>190.855</v>
      </c>
      <c r="I31" s="366">
        <v>171.45499999999998</v>
      </c>
      <c r="J31" s="367">
        <v>64.243</v>
      </c>
      <c r="K31" s="366"/>
      <c r="L31" s="367">
        <f aca="true" t="shared" si="11" ref="L31:L41">SUM(H31:K31)</f>
        <v>426.55299999999994</v>
      </c>
      <c r="M31" s="442">
        <f aca="true" t="shared" si="12" ref="M31:M41">IF(ISERROR(F31/L31-1),"         /0",(F31/L31-1))</f>
        <v>0.1411243151495829</v>
      </c>
      <c r="N31" s="443">
        <v>635.65</v>
      </c>
      <c r="O31" s="366">
        <v>631.975</v>
      </c>
      <c r="P31" s="367">
        <v>468.685</v>
      </c>
      <c r="Q31" s="366">
        <v>515.377</v>
      </c>
      <c r="R31" s="367">
        <f aca="true" t="shared" si="13" ref="R31:R41">SUM(N31:Q31)</f>
        <v>2251.687</v>
      </c>
      <c r="S31" s="444">
        <f aca="true" t="shared" si="14" ref="S31:S41">R31/$R$9</f>
        <v>0.010237433538022261</v>
      </c>
      <c r="T31" s="365">
        <v>644.361</v>
      </c>
      <c r="U31" s="366">
        <v>408.38</v>
      </c>
      <c r="V31" s="367">
        <v>327.85200000000003</v>
      </c>
      <c r="W31" s="366"/>
      <c r="X31" s="367">
        <f aca="true" t="shared" si="15" ref="X31:X41">SUM(T31:W31)</f>
        <v>1380.593</v>
      </c>
      <c r="Y31" s="370">
        <f aca="true" t="shared" si="16" ref="Y31:Y41">IF(ISERROR(R31/X31-1),"         /0",IF(R31/X31&gt;5,"  *  ",(R31/X31-1)))</f>
        <v>0.6309564078624184</v>
      </c>
    </row>
    <row r="32" spans="1:25" ht="19.5" customHeight="1">
      <c r="A32" s="364" t="s">
        <v>195</v>
      </c>
      <c r="B32" s="365">
        <v>246.628</v>
      </c>
      <c r="C32" s="366">
        <v>164.364</v>
      </c>
      <c r="D32" s="367">
        <v>0</v>
      </c>
      <c r="E32" s="384">
        <v>0</v>
      </c>
      <c r="F32" s="367">
        <f t="shared" si="9"/>
        <v>410.99199999999996</v>
      </c>
      <c r="G32" s="368">
        <f t="shared" si="10"/>
        <v>0.006771759945960632</v>
      </c>
      <c r="H32" s="365">
        <v>204.828</v>
      </c>
      <c r="I32" s="366">
        <v>209.567</v>
      </c>
      <c r="J32" s="367"/>
      <c r="K32" s="366"/>
      <c r="L32" s="367">
        <f t="shared" si="11"/>
        <v>414.395</v>
      </c>
      <c r="M32" s="442">
        <f t="shared" si="12"/>
        <v>-0.00821197166954235</v>
      </c>
      <c r="N32" s="443">
        <v>870.162</v>
      </c>
      <c r="O32" s="366">
        <v>716.773</v>
      </c>
      <c r="P32" s="367"/>
      <c r="Q32" s="366"/>
      <c r="R32" s="367">
        <f t="shared" si="13"/>
        <v>1586.935</v>
      </c>
      <c r="S32" s="444">
        <f t="shared" si="14"/>
        <v>0.007215097654186109</v>
      </c>
      <c r="T32" s="365">
        <v>1243.588</v>
      </c>
      <c r="U32" s="366">
        <v>1121.5</v>
      </c>
      <c r="V32" s="367"/>
      <c r="W32" s="366"/>
      <c r="X32" s="367">
        <f t="shared" si="15"/>
        <v>2365.0879999999997</v>
      </c>
      <c r="Y32" s="370">
        <f t="shared" si="16"/>
        <v>-0.3290165101679091</v>
      </c>
    </row>
    <row r="33" spans="1:25" ht="19.5" customHeight="1">
      <c r="A33" s="364" t="s">
        <v>176</v>
      </c>
      <c r="B33" s="365">
        <v>144.47500000000002</v>
      </c>
      <c r="C33" s="366">
        <v>245.06900000000002</v>
      </c>
      <c r="D33" s="367">
        <v>0</v>
      </c>
      <c r="E33" s="384">
        <v>0</v>
      </c>
      <c r="F33" s="367">
        <f>SUM(B33:E33)</f>
        <v>389.54400000000004</v>
      </c>
      <c r="G33" s="368">
        <f>F33/$F$9</f>
        <v>0.006418369351202187</v>
      </c>
      <c r="H33" s="365">
        <v>74.22800000000001</v>
      </c>
      <c r="I33" s="366">
        <v>292.321</v>
      </c>
      <c r="J33" s="367"/>
      <c r="K33" s="366"/>
      <c r="L33" s="367">
        <f>SUM(H33:K33)</f>
        <v>366.54900000000004</v>
      </c>
      <c r="M33" s="442">
        <f>IF(ISERROR(F33/L33-1),"         /0",(F33/L33-1))</f>
        <v>0.06273376820015875</v>
      </c>
      <c r="N33" s="443">
        <v>423.42199999999997</v>
      </c>
      <c r="O33" s="366">
        <v>1031.8990000000001</v>
      </c>
      <c r="P33" s="367"/>
      <c r="Q33" s="366"/>
      <c r="R33" s="367">
        <f>SUM(N33:Q33)</f>
        <v>1455.3210000000001</v>
      </c>
      <c r="S33" s="444">
        <f>R33/$R$9</f>
        <v>0.0066167065022750046</v>
      </c>
      <c r="T33" s="365">
        <v>267.525</v>
      </c>
      <c r="U33" s="366">
        <v>942.4619999999999</v>
      </c>
      <c r="V33" s="367">
        <v>0</v>
      </c>
      <c r="W33" s="366">
        <v>0.3</v>
      </c>
      <c r="X33" s="367">
        <f>SUM(T33:W33)</f>
        <v>1210.2869999999998</v>
      </c>
      <c r="Y33" s="370">
        <f>IF(ISERROR(R33/X33-1),"         /0",IF(R33/X33&gt;5,"  *  ",(R33/X33-1)))</f>
        <v>0.20245941665076161</v>
      </c>
    </row>
    <row r="34" spans="1:25" ht="19.5" customHeight="1">
      <c r="A34" s="364" t="s">
        <v>173</v>
      </c>
      <c r="B34" s="365">
        <v>240.904</v>
      </c>
      <c r="C34" s="366">
        <v>112.327</v>
      </c>
      <c r="D34" s="367">
        <v>16.146</v>
      </c>
      <c r="E34" s="384">
        <v>14.056</v>
      </c>
      <c r="F34" s="367">
        <f>SUM(B34:E34)</f>
        <v>383.433</v>
      </c>
      <c r="G34" s="368">
        <f>F34/$F$9</f>
        <v>0.0063176807124214664</v>
      </c>
      <c r="H34" s="365">
        <v>139.249</v>
      </c>
      <c r="I34" s="366">
        <v>127.749</v>
      </c>
      <c r="J34" s="367"/>
      <c r="K34" s="366"/>
      <c r="L34" s="367">
        <f>SUM(H34:K34)</f>
        <v>266.998</v>
      </c>
      <c r="M34" s="442">
        <f>IF(ISERROR(F34/L34-1),"         /0",(F34/L34-1))</f>
        <v>0.43608940890943004</v>
      </c>
      <c r="N34" s="443">
        <v>856.1519999999999</v>
      </c>
      <c r="O34" s="366">
        <v>508.888</v>
      </c>
      <c r="P34" s="367">
        <v>29.106</v>
      </c>
      <c r="Q34" s="366">
        <v>14.056</v>
      </c>
      <c r="R34" s="367">
        <f>SUM(N34:Q34)</f>
        <v>1408.202</v>
      </c>
      <c r="S34" s="444">
        <f>R34/$R$9</f>
        <v>0.006402477068575706</v>
      </c>
      <c r="T34" s="365">
        <v>579.868</v>
      </c>
      <c r="U34" s="366">
        <v>433.68500000000006</v>
      </c>
      <c r="V34" s="367"/>
      <c r="W34" s="366"/>
      <c r="X34" s="367">
        <f>SUM(T34:W34)</f>
        <v>1013.5530000000001</v>
      </c>
      <c r="Y34" s="370">
        <f>IF(ISERROR(R34/X34-1),"         /0",IF(R34/X34&gt;5,"  *  ",(R34/X34-1)))</f>
        <v>0.38937184340631403</v>
      </c>
    </row>
    <row r="35" spans="1:25" ht="19.5" customHeight="1">
      <c r="A35" s="364" t="s">
        <v>206</v>
      </c>
      <c r="B35" s="365">
        <v>0.659</v>
      </c>
      <c r="C35" s="366">
        <v>146.494</v>
      </c>
      <c r="D35" s="367">
        <v>0</v>
      </c>
      <c r="E35" s="384">
        <v>62.82600000000001</v>
      </c>
      <c r="F35" s="367">
        <f>SUM(B35:E35)</f>
        <v>209.97899999999998</v>
      </c>
      <c r="G35" s="368">
        <f>F35/$F$9</f>
        <v>0.0034597446706818324</v>
      </c>
      <c r="H35" s="365"/>
      <c r="I35" s="366">
        <v>55.115</v>
      </c>
      <c r="J35" s="367"/>
      <c r="K35" s="366">
        <v>2.696</v>
      </c>
      <c r="L35" s="367">
        <f>SUM(H35:K35)</f>
        <v>57.811</v>
      </c>
      <c r="M35" s="442">
        <f>IF(ISERROR(F35/L35-1),"         /0",(F35/L35-1))</f>
        <v>2.632163429105187</v>
      </c>
      <c r="N35" s="443">
        <v>0.659</v>
      </c>
      <c r="O35" s="366">
        <v>473.2290000000001</v>
      </c>
      <c r="P35" s="367"/>
      <c r="Q35" s="366">
        <v>113.411</v>
      </c>
      <c r="R35" s="367">
        <f>SUM(N35:Q35)</f>
        <v>587.2990000000001</v>
      </c>
      <c r="S35" s="444">
        <f>R35/$R$9</f>
        <v>0.0026701910520631586</v>
      </c>
      <c r="T35" s="365"/>
      <c r="U35" s="366">
        <v>225.29999999999998</v>
      </c>
      <c r="V35" s="367"/>
      <c r="W35" s="366">
        <v>15.113999999999999</v>
      </c>
      <c r="X35" s="367">
        <f>SUM(T35:W35)</f>
        <v>240.414</v>
      </c>
      <c r="Y35" s="370">
        <f>IF(ISERROR(R35/X35-1),"         /0",IF(R35/X35&gt;5,"  *  ",(R35/X35-1)))</f>
        <v>1.4428652241549997</v>
      </c>
    </row>
    <row r="36" spans="1:25" ht="19.5" customHeight="1">
      <c r="A36" s="364" t="s">
        <v>179</v>
      </c>
      <c r="B36" s="365">
        <v>118.27799999999999</v>
      </c>
      <c r="C36" s="366">
        <v>23.027</v>
      </c>
      <c r="D36" s="367">
        <v>57.003</v>
      </c>
      <c r="E36" s="384">
        <v>5.37</v>
      </c>
      <c r="F36" s="367">
        <f>SUM(B36:E36)</f>
        <v>203.678</v>
      </c>
      <c r="G36" s="368">
        <f>F36/$F$9</f>
        <v>0.003355925473667054</v>
      </c>
      <c r="H36" s="365">
        <v>110.888</v>
      </c>
      <c r="I36" s="366">
        <v>48.751999999999995</v>
      </c>
      <c r="J36" s="367">
        <v>237.67</v>
      </c>
      <c r="K36" s="366">
        <v>6.556</v>
      </c>
      <c r="L36" s="367">
        <f>SUM(H36:K36)</f>
        <v>403.86599999999993</v>
      </c>
      <c r="M36" s="442">
        <f>IF(ISERROR(F36/L36-1),"         /0",(F36/L36-1))</f>
        <v>-0.49567925995255846</v>
      </c>
      <c r="N36" s="443">
        <v>281.03799999999995</v>
      </c>
      <c r="O36" s="366">
        <v>82.122</v>
      </c>
      <c r="P36" s="367">
        <v>156.288</v>
      </c>
      <c r="Q36" s="366">
        <v>25.936</v>
      </c>
      <c r="R36" s="367">
        <f>SUM(N36:Q36)</f>
        <v>545.384</v>
      </c>
      <c r="S36" s="444">
        <f>R36/$R$9</f>
        <v>0.0024796219246728045</v>
      </c>
      <c r="T36" s="365">
        <v>425.122</v>
      </c>
      <c r="U36" s="366">
        <v>236.01999999999998</v>
      </c>
      <c r="V36" s="367">
        <v>961.822</v>
      </c>
      <c r="W36" s="366">
        <v>77.15</v>
      </c>
      <c r="X36" s="367">
        <f>SUM(T36:W36)</f>
        <v>1700.114</v>
      </c>
      <c r="Y36" s="370">
        <f>IF(ISERROR(R36/X36-1),"         /0",IF(R36/X36&gt;5,"  *  ",(R36/X36-1)))</f>
        <v>-0.6792073943276745</v>
      </c>
    </row>
    <row r="37" spans="1:25" ht="19.5" customHeight="1">
      <c r="A37" s="364" t="s">
        <v>455</v>
      </c>
      <c r="B37" s="365">
        <v>0</v>
      </c>
      <c r="C37" s="366">
        <v>0</v>
      </c>
      <c r="D37" s="367">
        <v>154.108</v>
      </c>
      <c r="E37" s="384">
        <v>0</v>
      </c>
      <c r="F37" s="367">
        <f t="shared" si="9"/>
        <v>154.108</v>
      </c>
      <c r="G37" s="368">
        <f t="shared" si="10"/>
        <v>0.0025391793070232544</v>
      </c>
      <c r="H37" s="365"/>
      <c r="I37" s="366"/>
      <c r="J37" s="367">
        <v>244.422</v>
      </c>
      <c r="K37" s="366">
        <v>11.105</v>
      </c>
      <c r="L37" s="367">
        <f t="shared" si="11"/>
        <v>255.527</v>
      </c>
      <c r="M37" s="442">
        <f t="shared" si="12"/>
        <v>-0.396901305928532</v>
      </c>
      <c r="N37" s="443"/>
      <c r="O37" s="366"/>
      <c r="P37" s="367">
        <v>362.353</v>
      </c>
      <c r="Q37" s="366">
        <v>10.911999999999999</v>
      </c>
      <c r="R37" s="367">
        <f t="shared" si="13"/>
        <v>373.265</v>
      </c>
      <c r="S37" s="444">
        <f t="shared" si="14"/>
        <v>0.0016970722971575887</v>
      </c>
      <c r="T37" s="365"/>
      <c r="U37" s="366"/>
      <c r="V37" s="367">
        <v>251.66899999999998</v>
      </c>
      <c r="W37" s="366">
        <v>11.105</v>
      </c>
      <c r="X37" s="367">
        <f t="shared" si="15"/>
        <v>262.774</v>
      </c>
      <c r="Y37" s="370">
        <f t="shared" si="16"/>
        <v>0.4204791950497384</v>
      </c>
    </row>
    <row r="38" spans="1:25" ht="19.5" customHeight="1">
      <c r="A38" s="364" t="s">
        <v>180</v>
      </c>
      <c r="B38" s="365">
        <v>80.89399999999999</v>
      </c>
      <c r="C38" s="366">
        <v>54.448</v>
      </c>
      <c r="D38" s="367">
        <v>0</v>
      </c>
      <c r="E38" s="384">
        <v>0</v>
      </c>
      <c r="F38" s="367">
        <f t="shared" si="9"/>
        <v>135.34199999999998</v>
      </c>
      <c r="G38" s="368">
        <f t="shared" si="10"/>
        <v>0.0022299790132318973</v>
      </c>
      <c r="H38" s="365">
        <v>56.867999999999995</v>
      </c>
      <c r="I38" s="366">
        <v>25.846</v>
      </c>
      <c r="J38" s="367"/>
      <c r="K38" s="366"/>
      <c r="L38" s="367">
        <f t="shared" si="11"/>
        <v>82.714</v>
      </c>
      <c r="M38" s="442">
        <f t="shared" si="12"/>
        <v>0.6362647193945401</v>
      </c>
      <c r="N38" s="443">
        <v>298.55299999999994</v>
      </c>
      <c r="O38" s="366">
        <v>143.63299999999998</v>
      </c>
      <c r="P38" s="367"/>
      <c r="Q38" s="366"/>
      <c r="R38" s="367">
        <f t="shared" si="13"/>
        <v>442.1859999999999</v>
      </c>
      <c r="S38" s="444">
        <f t="shared" si="14"/>
        <v>0.0020104258657814835</v>
      </c>
      <c r="T38" s="365">
        <v>305.9819999999999</v>
      </c>
      <c r="U38" s="366">
        <v>125.21400000000004</v>
      </c>
      <c r="V38" s="367"/>
      <c r="W38" s="366"/>
      <c r="X38" s="367">
        <f t="shared" si="15"/>
        <v>431.19599999999997</v>
      </c>
      <c r="Y38" s="370">
        <f t="shared" si="16"/>
        <v>0.025487249417897928</v>
      </c>
    </row>
    <row r="39" spans="1:25" ht="19.5" customHeight="1">
      <c r="A39" s="364" t="s">
        <v>170</v>
      </c>
      <c r="B39" s="365">
        <v>38.998</v>
      </c>
      <c r="C39" s="366">
        <v>80.47800000000001</v>
      </c>
      <c r="D39" s="367">
        <v>0</v>
      </c>
      <c r="E39" s="384">
        <v>0</v>
      </c>
      <c r="F39" s="367">
        <f t="shared" si="9"/>
        <v>119.476</v>
      </c>
      <c r="G39" s="368">
        <f t="shared" si="10"/>
        <v>0.001968560924065657</v>
      </c>
      <c r="H39" s="365">
        <v>0.141</v>
      </c>
      <c r="I39" s="366">
        <v>21.95</v>
      </c>
      <c r="J39" s="367"/>
      <c r="K39" s="366"/>
      <c r="L39" s="367">
        <f t="shared" si="11"/>
        <v>22.090999999999998</v>
      </c>
      <c r="M39" s="442">
        <f t="shared" si="12"/>
        <v>4.408356344212576</v>
      </c>
      <c r="N39" s="443">
        <v>42.916999999999994</v>
      </c>
      <c r="O39" s="366">
        <v>247.675</v>
      </c>
      <c r="P39" s="367"/>
      <c r="Q39" s="366"/>
      <c r="R39" s="367">
        <f t="shared" si="13"/>
        <v>290.592</v>
      </c>
      <c r="S39" s="444">
        <f t="shared" si="14"/>
        <v>0.0013211944140908416</v>
      </c>
      <c r="T39" s="365">
        <v>2.162</v>
      </c>
      <c r="U39" s="366">
        <v>92.261</v>
      </c>
      <c r="V39" s="367"/>
      <c r="W39" s="366"/>
      <c r="X39" s="367">
        <f t="shared" si="15"/>
        <v>94.423</v>
      </c>
      <c r="Y39" s="370">
        <f t="shared" si="16"/>
        <v>2.07755525666416</v>
      </c>
    </row>
    <row r="40" spans="1:25" ht="19.5" customHeight="1">
      <c r="A40" s="364" t="s">
        <v>456</v>
      </c>
      <c r="B40" s="365">
        <v>0</v>
      </c>
      <c r="C40" s="366">
        <v>0</v>
      </c>
      <c r="D40" s="367">
        <v>48.938</v>
      </c>
      <c r="E40" s="384">
        <v>60.264</v>
      </c>
      <c r="F40" s="367">
        <f t="shared" si="9"/>
        <v>109.202</v>
      </c>
      <c r="G40" s="368">
        <f t="shared" si="10"/>
        <v>0.001799280106714469</v>
      </c>
      <c r="H40" s="365"/>
      <c r="I40" s="366"/>
      <c r="J40" s="367">
        <v>263.037</v>
      </c>
      <c r="K40" s="366"/>
      <c r="L40" s="367">
        <f t="shared" si="11"/>
        <v>263.037</v>
      </c>
      <c r="M40" s="442">
        <f t="shared" si="12"/>
        <v>-0.5848416762660766</v>
      </c>
      <c r="N40" s="443"/>
      <c r="O40" s="366"/>
      <c r="P40" s="367">
        <v>476.106</v>
      </c>
      <c r="Q40" s="366">
        <v>60.264</v>
      </c>
      <c r="R40" s="367">
        <f t="shared" si="13"/>
        <v>536.37</v>
      </c>
      <c r="S40" s="444">
        <f t="shared" si="14"/>
        <v>0.0024386392188563513</v>
      </c>
      <c r="T40" s="365"/>
      <c r="U40" s="366"/>
      <c r="V40" s="367">
        <v>779.5319999999999</v>
      </c>
      <c r="W40" s="366"/>
      <c r="X40" s="367">
        <f t="shared" si="15"/>
        <v>779.5319999999999</v>
      </c>
      <c r="Y40" s="370">
        <f t="shared" si="16"/>
        <v>-0.31193331383445444</v>
      </c>
    </row>
    <row r="41" spans="1:25" ht="19.5" customHeight="1">
      <c r="A41" s="364" t="s">
        <v>205</v>
      </c>
      <c r="B41" s="365">
        <v>0</v>
      </c>
      <c r="C41" s="366">
        <v>87.634</v>
      </c>
      <c r="D41" s="367">
        <v>0</v>
      </c>
      <c r="E41" s="384">
        <v>0</v>
      </c>
      <c r="F41" s="367">
        <f t="shared" si="9"/>
        <v>87.634</v>
      </c>
      <c r="G41" s="368">
        <f t="shared" si="10"/>
        <v>0.0014439123172818793</v>
      </c>
      <c r="H41" s="365"/>
      <c r="I41" s="366">
        <v>217.47</v>
      </c>
      <c r="J41" s="367"/>
      <c r="K41" s="366"/>
      <c r="L41" s="367">
        <f t="shared" si="11"/>
        <v>217.47</v>
      </c>
      <c r="M41" s="442">
        <f t="shared" si="12"/>
        <v>-0.5970294753299306</v>
      </c>
      <c r="N41" s="443"/>
      <c r="O41" s="366">
        <v>515.608</v>
      </c>
      <c r="P41" s="367"/>
      <c r="Q41" s="366"/>
      <c r="R41" s="367">
        <f t="shared" si="13"/>
        <v>515.608</v>
      </c>
      <c r="S41" s="444">
        <f t="shared" si="14"/>
        <v>0.0023442435079443023</v>
      </c>
      <c r="T41" s="365"/>
      <c r="U41" s="366">
        <v>744.924</v>
      </c>
      <c r="V41" s="367"/>
      <c r="W41" s="366"/>
      <c r="X41" s="367">
        <f t="shared" si="15"/>
        <v>744.924</v>
      </c>
      <c r="Y41" s="370">
        <f t="shared" si="16"/>
        <v>-0.30783811502918423</v>
      </c>
    </row>
    <row r="42" spans="1:25" ht="19.5" customHeight="1" thickBot="1">
      <c r="A42" s="364" t="s">
        <v>169</v>
      </c>
      <c r="B42" s="365">
        <v>26.115000000000002</v>
      </c>
      <c r="C42" s="366">
        <v>25.374</v>
      </c>
      <c r="D42" s="367">
        <v>0</v>
      </c>
      <c r="E42" s="384">
        <v>0</v>
      </c>
      <c r="F42" s="367">
        <f>SUM(B42:E42)</f>
        <v>51.489000000000004</v>
      </c>
      <c r="G42" s="368">
        <f>F42/$F$9</f>
        <v>0.0008483648048077994</v>
      </c>
      <c r="H42" s="365">
        <v>105.83800000000001</v>
      </c>
      <c r="I42" s="366">
        <v>270.10999999999996</v>
      </c>
      <c r="J42" s="367">
        <v>118.196</v>
      </c>
      <c r="K42" s="366">
        <v>498.7660000000001</v>
      </c>
      <c r="L42" s="367">
        <f>SUM(H42:K42)</f>
        <v>992.9100000000001</v>
      </c>
      <c r="M42" s="442">
        <f>IF(ISERROR(F42/L42-1),"         /0",(F42/L42-1))</f>
        <v>-0.9481433362540411</v>
      </c>
      <c r="N42" s="443">
        <v>607.634</v>
      </c>
      <c r="O42" s="366">
        <v>635.543</v>
      </c>
      <c r="P42" s="367">
        <v>0.671</v>
      </c>
      <c r="Q42" s="366">
        <v>126.00399999999999</v>
      </c>
      <c r="R42" s="367">
        <f>SUM(N42:Q42)</f>
        <v>1369.852</v>
      </c>
      <c r="S42" s="444">
        <f>R42/$R$9</f>
        <v>0.006228116433112983</v>
      </c>
      <c r="T42" s="365">
        <v>339.899</v>
      </c>
      <c r="U42" s="366">
        <v>635.43</v>
      </c>
      <c r="V42" s="367">
        <v>360.507</v>
      </c>
      <c r="W42" s="366">
        <v>1391.5860000000002</v>
      </c>
      <c r="X42" s="367">
        <f>SUM(T42:W42)</f>
        <v>2727.4220000000005</v>
      </c>
      <c r="Y42" s="370">
        <f>IF(ISERROR(R42/X42-1),"         /0",IF(R42/X42&gt;5,"  *  ",(R42/X42-1)))</f>
        <v>-0.49774842323630164</v>
      </c>
    </row>
    <row r="43" spans="1:25" s="417" customFormat="1" ht="19.5" customHeight="1">
      <c r="A43" s="410" t="s">
        <v>51</v>
      </c>
      <c r="B43" s="411">
        <f>SUM(B44:B52)</f>
        <v>2890.6139999999996</v>
      </c>
      <c r="C43" s="412">
        <f>SUM(C44:C52)</f>
        <v>2677.745</v>
      </c>
      <c r="D43" s="413">
        <f>SUM(D44:D52)</f>
        <v>137.322</v>
      </c>
      <c r="E43" s="412">
        <f>SUM(E44:E52)</f>
        <v>0</v>
      </c>
      <c r="F43" s="413">
        <f aca="true" t="shared" si="17" ref="F43:F66">SUM(B43:E43)</f>
        <v>5705.681</v>
      </c>
      <c r="G43" s="414">
        <f aca="true" t="shared" si="18" ref="G43:G66">F43/$F$9</f>
        <v>0.09401035071297886</v>
      </c>
      <c r="H43" s="411">
        <f>SUM(H44:H52)</f>
        <v>2846.3060000000005</v>
      </c>
      <c r="I43" s="412">
        <f>SUM(I44:I52)</f>
        <v>2649.203000000001</v>
      </c>
      <c r="J43" s="413">
        <f>SUM(J44:J52)</f>
        <v>796.794</v>
      </c>
      <c r="K43" s="412">
        <f>SUM(K44:K52)</f>
        <v>531.803</v>
      </c>
      <c r="L43" s="413">
        <f aca="true" t="shared" si="19" ref="L43:L66">SUM(H43:K43)</f>
        <v>6824.106000000002</v>
      </c>
      <c r="M43" s="426">
        <f>IF(ISERROR(F43/L43-1),"         /0",(F43/L43-1))</f>
        <v>-0.16389326308823482</v>
      </c>
      <c r="N43" s="427">
        <f>SUM(N44:N52)</f>
        <v>11876.199999999999</v>
      </c>
      <c r="O43" s="412">
        <f>SUM(O44:O52)</f>
        <v>10671.995000000003</v>
      </c>
      <c r="P43" s="413">
        <f>SUM(P44:P52)</f>
        <v>661.226</v>
      </c>
      <c r="Q43" s="412">
        <f>SUM(Q44:Q52)</f>
        <v>0.5</v>
      </c>
      <c r="R43" s="413">
        <f aca="true" t="shared" si="20" ref="R43:R66">SUM(N43:Q43)</f>
        <v>23209.921</v>
      </c>
      <c r="S43" s="428">
        <f aca="true" t="shared" si="21" ref="S43:S66">R43/$R$9</f>
        <v>0.10552533440937714</v>
      </c>
      <c r="T43" s="411">
        <f>SUM(T44:T52)</f>
        <v>11532.015</v>
      </c>
      <c r="U43" s="412">
        <f>SUM(U44:U52)</f>
        <v>10638.562000000002</v>
      </c>
      <c r="V43" s="413">
        <f>SUM(V44:V52)</f>
        <v>2437.5290000000005</v>
      </c>
      <c r="W43" s="412">
        <f>SUM(W44:W52)</f>
        <v>2038.5659999999998</v>
      </c>
      <c r="X43" s="413">
        <f aca="true" t="shared" si="22" ref="X43:X66">SUM(T43:W43)</f>
        <v>26646.672</v>
      </c>
      <c r="Y43" s="416">
        <f aca="true" t="shared" si="23" ref="Y43:Y66">IF(ISERROR(R43/X43-1),"         /0",IF(R43/X43&gt;5,"  *  ",(R43/X43-1)))</f>
        <v>-0.12897486785591838</v>
      </c>
    </row>
    <row r="44" spans="1:25" ht="19.5" customHeight="1">
      <c r="A44" s="357" t="s">
        <v>158</v>
      </c>
      <c r="B44" s="358">
        <v>707.1709999999999</v>
      </c>
      <c r="C44" s="359">
        <v>1120.414</v>
      </c>
      <c r="D44" s="360">
        <v>0</v>
      </c>
      <c r="E44" s="359">
        <v>0</v>
      </c>
      <c r="F44" s="360">
        <f t="shared" si="17"/>
        <v>1827.585</v>
      </c>
      <c r="G44" s="361">
        <f t="shared" si="18"/>
        <v>0.030112427737859774</v>
      </c>
      <c r="H44" s="358">
        <v>769.0340000000001</v>
      </c>
      <c r="I44" s="359">
        <v>1115.4180000000001</v>
      </c>
      <c r="J44" s="360">
        <v>9.733</v>
      </c>
      <c r="K44" s="359">
        <v>0</v>
      </c>
      <c r="L44" s="360">
        <f t="shared" si="19"/>
        <v>1894.1850000000002</v>
      </c>
      <c r="M44" s="439">
        <f>IF(ISERROR(F44/L44-1),"         /0",(F44/L44-1))</f>
        <v>-0.035160240420022415</v>
      </c>
      <c r="N44" s="440">
        <v>2858.1600000000008</v>
      </c>
      <c r="O44" s="359">
        <v>4497.233</v>
      </c>
      <c r="P44" s="360">
        <v>0</v>
      </c>
      <c r="Q44" s="359">
        <v>0.5</v>
      </c>
      <c r="R44" s="360">
        <f t="shared" si="20"/>
        <v>7355.893000000001</v>
      </c>
      <c r="S44" s="441">
        <f t="shared" si="21"/>
        <v>0.03344402028359324</v>
      </c>
      <c r="T44" s="358">
        <v>2773.864</v>
      </c>
      <c r="U44" s="359">
        <v>4610.9130000000005</v>
      </c>
      <c r="V44" s="360">
        <v>9.733</v>
      </c>
      <c r="W44" s="359">
        <v>0</v>
      </c>
      <c r="X44" s="360">
        <f t="shared" si="22"/>
        <v>7394.51</v>
      </c>
      <c r="Y44" s="363">
        <f t="shared" si="23"/>
        <v>-0.005222387960797881</v>
      </c>
    </row>
    <row r="45" spans="1:25" ht="19.5" customHeight="1">
      <c r="A45" s="364" t="s">
        <v>212</v>
      </c>
      <c r="B45" s="365">
        <v>760.765</v>
      </c>
      <c r="C45" s="366">
        <v>86.072</v>
      </c>
      <c r="D45" s="367">
        <v>0</v>
      </c>
      <c r="E45" s="366">
        <v>0</v>
      </c>
      <c r="F45" s="367">
        <f t="shared" si="17"/>
        <v>846.837</v>
      </c>
      <c r="G45" s="368">
        <f t="shared" si="18"/>
        <v>0.013953013385558514</v>
      </c>
      <c r="H45" s="365">
        <v>749.777</v>
      </c>
      <c r="I45" s="366">
        <v>83.381</v>
      </c>
      <c r="J45" s="367"/>
      <c r="K45" s="366"/>
      <c r="L45" s="367">
        <f t="shared" si="19"/>
        <v>833.158</v>
      </c>
      <c r="M45" s="442">
        <f>IF(ISERROR(F45/L45-1),"         /0",(F45/L45-1))</f>
        <v>0.016418254400725862</v>
      </c>
      <c r="N45" s="443">
        <v>3151.1519999999996</v>
      </c>
      <c r="O45" s="366">
        <v>326.127</v>
      </c>
      <c r="P45" s="367"/>
      <c r="Q45" s="366"/>
      <c r="R45" s="367">
        <f t="shared" si="20"/>
        <v>3477.2789999999995</v>
      </c>
      <c r="S45" s="444">
        <f t="shared" si="21"/>
        <v>0.015809663001856166</v>
      </c>
      <c r="T45" s="365">
        <v>3316.508</v>
      </c>
      <c r="U45" s="366">
        <v>236.77599999999998</v>
      </c>
      <c r="V45" s="367"/>
      <c r="W45" s="366"/>
      <c r="X45" s="367">
        <f t="shared" si="22"/>
        <v>3553.2839999999997</v>
      </c>
      <c r="Y45" s="370">
        <f t="shared" si="23"/>
        <v>-0.02139007183214181</v>
      </c>
    </row>
    <row r="46" spans="1:25" ht="19.5" customHeight="1">
      <c r="A46" s="364" t="s">
        <v>210</v>
      </c>
      <c r="B46" s="365">
        <v>567.479</v>
      </c>
      <c r="C46" s="366">
        <v>197.13</v>
      </c>
      <c r="D46" s="367">
        <v>0</v>
      </c>
      <c r="E46" s="366">
        <v>0</v>
      </c>
      <c r="F46" s="367">
        <f t="shared" si="17"/>
        <v>764.609</v>
      </c>
      <c r="G46" s="368">
        <f t="shared" si="18"/>
        <v>0.012598173688346766</v>
      </c>
      <c r="H46" s="365">
        <v>654.866</v>
      </c>
      <c r="I46" s="366">
        <v>244.29</v>
      </c>
      <c r="J46" s="367"/>
      <c r="K46" s="366"/>
      <c r="L46" s="367">
        <f t="shared" si="19"/>
        <v>899.156</v>
      </c>
      <c r="M46" s="442">
        <f>IF(ISERROR(F46/L46-1),"         /0",(F46/L46-1))</f>
        <v>-0.1496369929133542</v>
      </c>
      <c r="N46" s="443">
        <v>2818.41</v>
      </c>
      <c r="O46" s="366">
        <v>893.76</v>
      </c>
      <c r="P46" s="367"/>
      <c r="Q46" s="366"/>
      <c r="R46" s="367">
        <f t="shared" si="20"/>
        <v>3712.17</v>
      </c>
      <c r="S46" s="444">
        <f t="shared" si="21"/>
        <v>0.01687760939102109</v>
      </c>
      <c r="T46" s="365">
        <v>3050.697</v>
      </c>
      <c r="U46" s="366">
        <v>1220.1889999999999</v>
      </c>
      <c r="V46" s="367"/>
      <c r="W46" s="366"/>
      <c r="X46" s="367">
        <f t="shared" si="22"/>
        <v>4270.886</v>
      </c>
      <c r="Y46" s="370">
        <f t="shared" si="23"/>
        <v>-0.13081969408689442</v>
      </c>
    </row>
    <row r="47" spans="1:25" ht="19.5" customHeight="1">
      <c r="A47" s="364" t="s">
        <v>184</v>
      </c>
      <c r="B47" s="365">
        <v>198.678</v>
      </c>
      <c r="C47" s="366">
        <v>395.444</v>
      </c>
      <c r="D47" s="367">
        <v>0</v>
      </c>
      <c r="E47" s="366">
        <v>0</v>
      </c>
      <c r="F47" s="367">
        <f t="shared" si="17"/>
        <v>594.1220000000001</v>
      </c>
      <c r="G47" s="368">
        <f t="shared" si="18"/>
        <v>0.009789123784925313</v>
      </c>
      <c r="H47" s="365">
        <v>213.301</v>
      </c>
      <c r="I47" s="366">
        <v>398.901</v>
      </c>
      <c r="J47" s="367"/>
      <c r="K47" s="366"/>
      <c r="L47" s="367">
        <f t="shared" si="19"/>
        <v>612.202</v>
      </c>
      <c r="M47" s="442">
        <f>IF(ISERROR(F47/L47-1),"         /0",(F47/L47-1))</f>
        <v>-0.02953273592703054</v>
      </c>
      <c r="N47" s="443">
        <v>746.5640000000001</v>
      </c>
      <c r="O47" s="366">
        <v>1363.534</v>
      </c>
      <c r="P47" s="367"/>
      <c r="Q47" s="366"/>
      <c r="R47" s="367">
        <f t="shared" si="20"/>
        <v>2110.098</v>
      </c>
      <c r="S47" s="444">
        <f t="shared" si="21"/>
        <v>0.009593690434644645</v>
      </c>
      <c r="T47" s="365">
        <v>827.1559999999998</v>
      </c>
      <c r="U47" s="366">
        <v>1487.601</v>
      </c>
      <c r="V47" s="367"/>
      <c r="W47" s="366"/>
      <c r="X47" s="367">
        <f t="shared" si="22"/>
        <v>2314.757</v>
      </c>
      <c r="Y47" s="370">
        <f t="shared" si="23"/>
        <v>-0.08841489625044885</v>
      </c>
    </row>
    <row r="48" spans="1:25" ht="19.5" customHeight="1">
      <c r="A48" s="364" t="s">
        <v>190</v>
      </c>
      <c r="B48" s="365">
        <v>192.209</v>
      </c>
      <c r="C48" s="366">
        <v>284.6</v>
      </c>
      <c r="D48" s="367">
        <v>0</v>
      </c>
      <c r="E48" s="366">
        <v>0</v>
      </c>
      <c r="F48" s="367">
        <f>SUM(B48:E48)</f>
        <v>476.809</v>
      </c>
      <c r="G48" s="368">
        <f>F48/$F$9</f>
        <v>0.007856201794861076</v>
      </c>
      <c r="H48" s="365">
        <v>117.14599999999999</v>
      </c>
      <c r="I48" s="366">
        <v>298.048</v>
      </c>
      <c r="J48" s="367"/>
      <c r="K48" s="366"/>
      <c r="L48" s="367">
        <f>SUM(H48:K48)</f>
        <v>415.19399999999996</v>
      </c>
      <c r="M48" s="442">
        <f>IF(ISERROR(F48/L48-1),"         /0",(F48/L48-1))</f>
        <v>0.1484005067510612</v>
      </c>
      <c r="N48" s="443">
        <v>660.855</v>
      </c>
      <c r="O48" s="366">
        <v>1122.482</v>
      </c>
      <c r="P48" s="367"/>
      <c r="Q48" s="366"/>
      <c r="R48" s="367">
        <f>SUM(N48:Q48)</f>
        <v>1783.337</v>
      </c>
      <c r="S48" s="444">
        <f>R48/$R$9</f>
        <v>0.008108051435832781</v>
      </c>
      <c r="T48" s="365">
        <v>410.177</v>
      </c>
      <c r="U48" s="366">
        <v>926.598</v>
      </c>
      <c r="V48" s="367"/>
      <c r="W48" s="366"/>
      <c r="X48" s="367">
        <f>SUM(T48:W48)</f>
        <v>1336.775</v>
      </c>
      <c r="Y48" s="370">
        <f>IF(ISERROR(R48/X48-1),"         /0",IF(R48/X48&gt;5,"  *  ",(R48/X48-1)))</f>
        <v>0.3340592096650521</v>
      </c>
    </row>
    <row r="49" spans="1:25" ht="19.5" customHeight="1">
      <c r="A49" s="364" t="s">
        <v>197</v>
      </c>
      <c r="B49" s="365">
        <v>174.708</v>
      </c>
      <c r="C49" s="366">
        <v>172.555</v>
      </c>
      <c r="D49" s="367">
        <v>0</v>
      </c>
      <c r="E49" s="366">
        <v>0</v>
      </c>
      <c r="F49" s="367">
        <f>SUM(B49:E49)</f>
        <v>347.26300000000003</v>
      </c>
      <c r="G49" s="368">
        <f>F49/$F$9</f>
        <v>0.005721721284390274</v>
      </c>
      <c r="H49" s="365">
        <v>167.706</v>
      </c>
      <c r="I49" s="366">
        <v>150.433</v>
      </c>
      <c r="J49" s="367"/>
      <c r="K49" s="366"/>
      <c r="L49" s="367">
        <f>SUM(H49:K49)</f>
        <v>318.139</v>
      </c>
      <c r="M49" s="442">
        <f>IF(ISERROR(F49/L49-1),"         /0",(F49/L49-1))</f>
        <v>0.09154489075529892</v>
      </c>
      <c r="N49" s="443">
        <v>744.6729999999999</v>
      </c>
      <c r="O49" s="366">
        <v>810.888</v>
      </c>
      <c r="P49" s="367"/>
      <c r="Q49" s="366"/>
      <c r="R49" s="367">
        <f>SUM(N49:Q49)</f>
        <v>1555.561</v>
      </c>
      <c r="S49" s="444">
        <f>R49/$R$9</f>
        <v>0.007072453832099864</v>
      </c>
      <c r="T49" s="365">
        <v>551.562</v>
      </c>
      <c r="U49" s="366">
        <v>574.918</v>
      </c>
      <c r="V49" s="367"/>
      <c r="W49" s="366"/>
      <c r="X49" s="367">
        <f>SUM(T49:W49)</f>
        <v>1126.48</v>
      </c>
      <c r="Y49" s="370">
        <f>IF(ISERROR(R49/X49-1),"         /0",IF(R49/X49&gt;5,"  *  ",(R49/X49-1)))</f>
        <v>0.3809042326539307</v>
      </c>
    </row>
    <row r="50" spans="1:25" ht="19.5" customHeight="1">
      <c r="A50" s="364" t="s">
        <v>192</v>
      </c>
      <c r="B50" s="365">
        <v>71.825</v>
      </c>
      <c r="C50" s="366">
        <v>265.291</v>
      </c>
      <c r="D50" s="367">
        <v>0</v>
      </c>
      <c r="E50" s="366">
        <v>0</v>
      </c>
      <c r="F50" s="367">
        <f>SUM(B50:E50)</f>
        <v>337.116</v>
      </c>
      <c r="G50" s="368">
        <f>F50/$F$9</f>
        <v>0.00555453299806922</v>
      </c>
      <c r="H50" s="365">
        <v>51.176</v>
      </c>
      <c r="I50" s="366">
        <v>215.503</v>
      </c>
      <c r="J50" s="367"/>
      <c r="K50" s="366"/>
      <c r="L50" s="367">
        <f>SUM(H50:K50)</f>
        <v>266.679</v>
      </c>
      <c r="M50" s="442">
        <f>IF(ISERROR(F50/L50-1),"         /0",(F50/L50-1))</f>
        <v>0.26412653414779563</v>
      </c>
      <c r="N50" s="443">
        <v>198.90699999999998</v>
      </c>
      <c r="O50" s="366">
        <v>1056.394</v>
      </c>
      <c r="P50" s="367"/>
      <c r="Q50" s="366"/>
      <c r="R50" s="367">
        <f>SUM(N50:Q50)</f>
        <v>1255.301</v>
      </c>
      <c r="S50" s="444">
        <f>R50/$R$9</f>
        <v>0.005707303260938524</v>
      </c>
      <c r="T50" s="365">
        <v>81.751</v>
      </c>
      <c r="U50" s="366">
        <v>900.406</v>
      </c>
      <c r="V50" s="367"/>
      <c r="W50" s="366"/>
      <c r="X50" s="367">
        <f>SUM(T50:W50)</f>
        <v>982.1569999999999</v>
      </c>
      <c r="Y50" s="370">
        <f>IF(ISERROR(R50/X50-1),"         /0",IF(R50/X50&gt;5,"  *  ",(R50/X50-1)))</f>
        <v>0.2781062498154572</v>
      </c>
    </row>
    <row r="51" spans="1:25" ht="19.5" customHeight="1">
      <c r="A51" s="364" t="s">
        <v>191</v>
      </c>
      <c r="B51" s="365">
        <v>177.703</v>
      </c>
      <c r="C51" s="366">
        <v>155.238</v>
      </c>
      <c r="D51" s="367">
        <v>0</v>
      </c>
      <c r="E51" s="366">
        <v>0</v>
      </c>
      <c r="F51" s="367">
        <f t="shared" si="17"/>
        <v>332.94100000000003</v>
      </c>
      <c r="G51" s="368">
        <f t="shared" si="18"/>
        <v>0.005485743100031338</v>
      </c>
      <c r="H51" s="365">
        <v>94.597</v>
      </c>
      <c r="I51" s="366">
        <v>142.619</v>
      </c>
      <c r="J51" s="367"/>
      <c r="K51" s="366"/>
      <c r="L51" s="367">
        <f t="shared" si="19"/>
        <v>237.216</v>
      </c>
      <c r="M51" s="442">
        <f>IF(ISERROR(F51/L51-1),"         /0",(F51/L51-1))</f>
        <v>0.40353517469310685</v>
      </c>
      <c r="N51" s="443">
        <v>524.675</v>
      </c>
      <c r="O51" s="366">
        <v>597.3969999999999</v>
      </c>
      <c r="P51" s="367"/>
      <c r="Q51" s="366"/>
      <c r="R51" s="367">
        <f t="shared" si="20"/>
        <v>1122.072</v>
      </c>
      <c r="S51" s="444">
        <f t="shared" si="21"/>
        <v>0.005101569412123317</v>
      </c>
      <c r="T51" s="365">
        <v>393.44</v>
      </c>
      <c r="U51" s="366">
        <v>655.6070000000001</v>
      </c>
      <c r="V51" s="367"/>
      <c r="W51" s="366"/>
      <c r="X51" s="367">
        <f t="shared" si="22"/>
        <v>1049.047</v>
      </c>
      <c r="Y51" s="370">
        <f t="shared" si="23"/>
        <v>0.06961079913483359</v>
      </c>
    </row>
    <row r="52" spans="1:25" ht="19.5" customHeight="1" thickBot="1">
      <c r="A52" s="371" t="s">
        <v>169</v>
      </c>
      <c r="B52" s="372">
        <v>40.076</v>
      </c>
      <c r="C52" s="373">
        <v>1.0010000000000001</v>
      </c>
      <c r="D52" s="374">
        <v>137.322</v>
      </c>
      <c r="E52" s="373">
        <v>0</v>
      </c>
      <c r="F52" s="374">
        <f>SUM(B52:E52)</f>
        <v>178.399</v>
      </c>
      <c r="G52" s="375">
        <f>F52/$F$9</f>
        <v>0.0029394129389365997</v>
      </c>
      <c r="H52" s="372">
        <v>28.703</v>
      </c>
      <c r="I52" s="373">
        <v>0.6100000000000001</v>
      </c>
      <c r="J52" s="374">
        <v>787.061</v>
      </c>
      <c r="K52" s="373">
        <v>531.803</v>
      </c>
      <c r="L52" s="374">
        <f>SUM(H52:K52)</f>
        <v>1348.1770000000001</v>
      </c>
      <c r="M52" s="445">
        <f aca="true" t="shared" si="24" ref="M52:M70">IF(ISERROR(F52/L52-1),"         /0",(F52/L52-1))</f>
        <v>-0.867673903352453</v>
      </c>
      <c r="N52" s="446">
        <v>172.804</v>
      </c>
      <c r="O52" s="373">
        <v>4.18</v>
      </c>
      <c r="P52" s="374">
        <v>661.226</v>
      </c>
      <c r="Q52" s="373">
        <v>0</v>
      </c>
      <c r="R52" s="374">
        <f>SUM(N52:Q52)</f>
        <v>838.21</v>
      </c>
      <c r="S52" s="447">
        <f>R52/$R$9</f>
        <v>0.0038109733572675246</v>
      </c>
      <c r="T52" s="372">
        <v>126.86000000000001</v>
      </c>
      <c r="U52" s="373">
        <v>25.554</v>
      </c>
      <c r="V52" s="374">
        <v>2427.7960000000003</v>
      </c>
      <c r="W52" s="373">
        <v>2038.5659999999998</v>
      </c>
      <c r="X52" s="374">
        <f>SUM(T52:W52)</f>
        <v>4618.776</v>
      </c>
      <c r="Y52" s="377">
        <f>IF(ISERROR(R52/X52-1),"         /0",IF(R52/X52&gt;5,"  *  ",(R52/X52-1)))</f>
        <v>-0.8185211839673541</v>
      </c>
    </row>
    <row r="53" spans="1:25" s="417" customFormat="1" ht="19.5" customHeight="1">
      <c r="A53" s="410" t="s">
        <v>50</v>
      </c>
      <c r="B53" s="411">
        <f>SUM(B54:B64)</f>
        <v>2847.419</v>
      </c>
      <c r="C53" s="412">
        <f>SUM(C54:C64)</f>
        <v>1576.5030000000002</v>
      </c>
      <c r="D53" s="413">
        <f>SUM(D54:D64)</f>
        <v>453.45699999999994</v>
      </c>
      <c r="E53" s="412">
        <f>SUM(E54:E64)</f>
        <v>152.492</v>
      </c>
      <c r="F53" s="413">
        <f t="shared" si="17"/>
        <v>5029.871000000001</v>
      </c>
      <c r="G53" s="414">
        <f t="shared" si="18"/>
        <v>0.08287528460687547</v>
      </c>
      <c r="H53" s="411">
        <f>SUM(H54:H64)</f>
        <v>3057.315</v>
      </c>
      <c r="I53" s="412">
        <f>SUM(I54:I64)</f>
        <v>1566.337</v>
      </c>
      <c r="J53" s="413">
        <f>SUM(J54:J64)</f>
        <v>807.762</v>
      </c>
      <c r="K53" s="412">
        <f>SUM(K54:K64)</f>
        <v>521.899</v>
      </c>
      <c r="L53" s="413">
        <f t="shared" si="19"/>
        <v>5953.313</v>
      </c>
      <c r="M53" s="426">
        <f t="shared" si="24"/>
        <v>-0.1551139676344918</v>
      </c>
      <c r="N53" s="427">
        <f>SUM(N54:N64)</f>
        <v>10698.603000000001</v>
      </c>
      <c r="O53" s="412">
        <f>SUM(O54:O64)</f>
        <v>6187.198</v>
      </c>
      <c r="P53" s="413">
        <f>SUM(P54:P64)</f>
        <v>1220.405</v>
      </c>
      <c r="Q53" s="412">
        <f>SUM(Q54:Q64)</f>
        <v>475.527</v>
      </c>
      <c r="R53" s="413">
        <f t="shared" si="20"/>
        <v>18581.732999999997</v>
      </c>
      <c r="S53" s="428">
        <f t="shared" si="21"/>
        <v>0.08448299279996509</v>
      </c>
      <c r="T53" s="411">
        <f>SUM(T54:T64)</f>
        <v>10652.058</v>
      </c>
      <c r="U53" s="412">
        <f>SUM(U54:U64)</f>
        <v>5820.827</v>
      </c>
      <c r="V53" s="413">
        <f>SUM(V54:V64)</f>
        <v>2968.7569999999996</v>
      </c>
      <c r="W53" s="412">
        <f>SUM(W54:W64)</f>
        <v>2009.835</v>
      </c>
      <c r="X53" s="413">
        <f t="shared" si="22"/>
        <v>21451.477</v>
      </c>
      <c r="Y53" s="416">
        <f t="shared" si="23"/>
        <v>-0.1337783873809716</v>
      </c>
    </row>
    <row r="54" spans="1:25" s="37" customFormat="1" ht="19.5" customHeight="1">
      <c r="A54" s="357" t="s">
        <v>170</v>
      </c>
      <c r="B54" s="358">
        <v>440.476</v>
      </c>
      <c r="C54" s="359">
        <v>376.009</v>
      </c>
      <c r="D54" s="360">
        <v>0</v>
      </c>
      <c r="E54" s="359">
        <v>0</v>
      </c>
      <c r="F54" s="360">
        <f t="shared" si="17"/>
        <v>816.485</v>
      </c>
      <c r="G54" s="361">
        <f t="shared" si="18"/>
        <v>0.013452914945978675</v>
      </c>
      <c r="H54" s="358">
        <v>500.728</v>
      </c>
      <c r="I54" s="359">
        <v>462.502</v>
      </c>
      <c r="J54" s="360"/>
      <c r="K54" s="359"/>
      <c r="L54" s="360">
        <f t="shared" si="19"/>
        <v>963.23</v>
      </c>
      <c r="M54" s="439">
        <f t="shared" si="24"/>
        <v>-0.15234679152435038</v>
      </c>
      <c r="N54" s="440">
        <v>1660.752</v>
      </c>
      <c r="O54" s="359">
        <v>1325.31</v>
      </c>
      <c r="P54" s="360"/>
      <c r="Q54" s="359"/>
      <c r="R54" s="360">
        <f t="shared" si="20"/>
        <v>2986.062</v>
      </c>
      <c r="S54" s="441">
        <f t="shared" si="21"/>
        <v>0.013576314676690779</v>
      </c>
      <c r="T54" s="358">
        <v>1586.2040000000002</v>
      </c>
      <c r="U54" s="359">
        <v>1375.202</v>
      </c>
      <c r="V54" s="360"/>
      <c r="W54" s="359"/>
      <c r="X54" s="360">
        <f t="shared" si="22"/>
        <v>2961.406</v>
      </c>
      <c r="Y54" s="363">
        <f t="shared" si="23"/>
        <v>0.008325774986611023</v>
      </c>
    </row>
    <row r="55" spans="1:25" s="37" customFormat="1" ht="19.5" customHeight="1">
      <c r="A55" s="364" t="s">
        <v>171</v>
      </c>
      <c r="B55" s="365">
        <v>58.166</v>
      </c>
      <c r="C55" s="366">
        <v>69.59</v>
      </c>
      <c r="D55" s="367">
        <v>412.645</v>
      </c>
      <c r="E55" s="366">
        <v>128.652</v>
      </c>
      <c r="F55" s="367">
        <f t="shared" si="17"/>
        <v>669.0529999999999</v>
      </c>
      <c r="G55" s="368">
        <f t="shared" si="18"/>
        <v>0.011023733569326894</v>
      </c>
      <c r="H55" s="365">
        <v>236.12</v>
      </c>
      <c r="I55" s="366">
        <v>165.413</v>
      </c>
      <c r="J55" s="367">
        <v>468.4</v>
      </c>
      <c r="K55" s="366">
        <v>269.529</v>
      </c>
      <c r="L55" s="367">
        <f t="shared" si="19"/>
        <v>1139.462</v>
      </c>
      <c r="M55" s="442">
        <f t="shared" si="24"/>
        <v>-0.4128343025041643</v>
      </c>
      <c r="N55" s="443">
        <v>273.639</v>
      </c>
      <c r="O55" s="366">
        <v>290.90200000000004</v>
      </c>
      <c r="P55" s="367">
        <v>1107.712</v>
      </c>
      <c r="Q55" s="366">
        <v>444.873</v>
      </c>
      <c r="R55" s="367">
        <f t="shared" si="20"/>
        <v>2117.126</v>
      </c>
      <c r="S55" s="444">
        <f t="shared" si="21"/>
        <v>0.009625643669221752</v>
      </c>
      <c r="T55" s="365">
        <v>727.4250000000001</v>
      </c>
      <c r="U55" s="366">
        <v>551.957</v>
      </c>
      <c r="V55" s="367">
        <v>1840.0459999999998</v>
      </c>
      <c r="W55" s="366">
        <v>980.0600000000001</v>
      </c>
      <c r="X55" s="367">
        <f t="shared" si="22"/>
        <v>4099.488</v>
      </c>
      <c r="Y55" s="370">
        <f t="shared" si="23"/>
        <v>-0.4835633132722915</v>
      </c>
    </row>
    <row r="56" spans="1:25" s="37" customFormat="1" ht="19.5" customHeight="1">
      <c r="A56" s="364" t="s">
        <v>158</v>
      </c>
      <c r="B56" s="365">
        <v>480.919</v>
      </c>
      <c r="C56" s="366">
        <v>165.672</v>
      </c>
      <c r="D56" s="367">
        <v>0.881</v>
      </c>
      <c r="E56" s="366">
        <v>0.8540000000000001</v>
      </c>
      <c r="F56" s="367">
        <f aca="true" t="shared" si="25" ref="F56:F62">SUM(B56:E56)</f>
        <v>648.326</v>
      </c>
      <c r="G56" s="368">
        <f aca="true" t="shared" si="26" ref="G56:G62">F56/$F$9</f>
        <v>0.01068222261923559</v>
      </c>
      <c r="H56" s="365">
        <v>510.977</v>
      </c>
      <c r="I56" s="366">
        <v>257.389</v>
      </c>
      <c r="J56" s="367">
        <v>0.001</v>
      </c>
      <c r="K56" s="366">
        <v>1.131</v>
      </c>
      <c r="L56" s="367">
        <f aca="true" t="shared" si="27" ref="L56:L62">SUM(H56:K56)</f>
        <v>769.4979999999999</v>
      </c>
      <c r="M56" s="442">
        <f t="shared" si="24"/>
        <v>-0.15746889530577068</v>
      </c>
      <c r="N56" s="443">
        <v>1690.176</v>
      </c>
      <c r="O56" s="366">
        <v>642.094</v>
      </c>
      <c r="P56" s="367">
        <v>5.712</v>
      </c>
      <c r="Q56" s="366">
        <v>7.668</v>
      </c>
      <c r="R56" s="367">
        <f t="shared" si="20"/>
        <v>2345.65</v>
      </c>
      <c r="S56" s="444">
        <f aca="true" t="shared" si="28" ref="S56:S62">R56/$R$9</f>
        <v>0.010664642100994463</v>
      </c>
      <c r="T56" s="365">
        <v>1594.8149999999998</v>
      </c>
      <c r="U56" s="366">
        <v>950.7190000000002</v>
      </c>
      <c r="V56" s="367">
        <v>0.051000000000000004</v>
      </c>
      <c r="W56" s="366">
        <v>1.131</v>
      </c>
      <c r="X56" s="367">
        <f aca="true" t="shared" si="29" ref="X56:X62">SUM(T56:W56)</f>
        <v>2546.716</v>
      </c>
      <c r="Y56" s="370">
        <f aca="true" t="shared" si="30" ref="Y56:Y62">IF(ISERROR(R56/X56-1),"         /0",IF(R56/X56&gt;5,"  *  ",(R56/X56-1)))</f>
        <v>-0.07895108838205744</v>
      </c>
    </row>
    <row r="57" spans="1:25" s="37" customFormat="1" ht="19.5" customHeight="1">
      <c r="A57" s="364" t="s">
        <v>163</v>
      </c>
      <c r="B57" s="365">
        <v>479.918</v>
      </c>
      <c r="C57" s="366">
        <v>87.58999999999999</v>
      </c>
      <c r="D57" s="367">
        <v>0</v>
      </c>
      <c r="E57" s="366">
        <v>0</v>
      </c>
      <c r="F57" s="367">
        <f t="shared" si="25"/>
        <v>567.508</v>
      </c>
      <c r="G57" s="368">
        <f t="shared" si="26"/>
        <v>0.00935061495944502</v>
      </c>
      <c r="H57" s="365">
        <v>495.034</v>
      </c>
      <c r="I57" s="366">
        <v>117.959</v>
      </c>
      <c r="J57" s="367"/>
      <c r="K57" s="366"/>
      <c r="L57" s="367">
        <f t="shared" si="27"/>
        <v>612.9929999999999</v>
      </c>
      <c r="M57" s="442">
        <f t="shared" si="24"/>
        <v>-0.07420149985399493</v>
      </c>
      <c r="N57" s="443">
        <v>1582.5410000000002</v>
      </c>
      <c r="O57" s="366">
        <v>488.71400000000006</v>
      </c>
      <c r="P57" s="367">
        <v>0</v>
      </c>
      <c r="Q57" s="366">
        <v>0</v>
      </c>
      <c r="R57" s="367">
        <f aca="true" t="shared" si="31" ref="R57:R62">SUM(N57:Q57)</f>
        <v>2071.255</v>
      </c>
      <c r="S57" s="444">
        <f t="shared" si="28"/>
        <v>0.009417088344337512</v>
      </c>
      <c r="T57" s="365">
        <v>1778.913</v>
      </c>
      <c r="U57" s="366">
        <v>443.65899999999993</v>
      </c>
      <c r="V57" s="367">
        <v>1.5139999999999998</v>
      </c>
      <c r="W57" s="366">
        <v>0</v>
      </c>
      <c r="X57" s="367">
        <f t="shared" si="29"/>
        <v>2224.0860000000002</v>
      </c>
      <c r="Y57" s="370">
        <f t="shared" si="30"/>
        <v>-0.06871631762440844</v>
      </c>
    </row>
    <row r="58" spans="1:25" s="37" customFormat="1" ht="19.5" customHeight="1">
      <c r="A58" s="364" t="s">
        <v>216</v>
      </c>
      <c r="B58" s="365">
        <v>184.457</v>
      </c>
      <c r="C58" s="366">
        <v>241.595</v>
      </c>
      <c r="D58" s="367">
        <v>0</v>
      </c>
      <c r="E58" s="366">
        <v>0</v>
      </c>
      <c r="F58" s="367">
        <f t="shared" si="25"/>
        <v>426.052</v>
      </c>
      <c r="G58" s="368">
        <f t="shared" si="26"/>
        <v>0.007019897877565549</v>
      </c>
      <c r="H58" s="365">
        <v>335.325</v>
      </c>
      <c r="I58" s="366">
        <v>258.186</v>
      </c>
      <c r="J58" s="367"/>
      <c r="K58" s="366"/>
      <c r="L58" s="367">
        <f t="shared" si="27"/>
        <v>593.511</v>
      </c>
      <c r="M58" s="442">
        <f t="shared" si="24"/>
        <v>-0.2821497832390637</v>
      </c>
      <c r="N58" s="443">
        <v>1030.424</v>
      </c>
      <c r="O58" s="366">
        <v>1035.486</v>
      </c>
      <c r="P58" s="367"/>
      <c r="Q58" s="366"/>
      <c r="R58" s="367">
        <f t="shared" si="31"/>
        <v>2065.91</v>
      </c>
      <c r="S58" s="444">
        <f t="shared" si="28"/>
        <v>0.009392786972849943</v>
      </c>
      <c r="T58" s="365">
        <v>934.8979999999999</v>
      </c>
      <c r="U58" s="366">
        <v>1053.6789999999999</v>
      </c>
      <c r="V58" s="367"/>
      <c r="W58" s="366">
        <v>140.414</v>
      </c>
      <c r="X58" s="367">
        <f t="shared" si="29"/>
        <v>2128.991</v>
      </c>
      <c r="Y58" s="370">
        <f t="shared" si="30"/>
        <v>-0.029629528729806842</v>
      </c>
    </row>
    <row r="59" spans="1:25" s="37" customFormat="1" ht="19.5" customHeight="1">
      <c r="A59" s="364" t="s">
        <v>213</v>
      </c>
      <c r="B59" s="365">
        <v>376.278</v>
      </c>
      <c r="C59" s="366">
        <v>0</v>
      </c>
      <c r="D59" s="367">
        <v>0</v>
      </c>
      <c r="E59" s="366">
        <v>0</v>
      </c>
      <c r="F59" s="367">
        <f t="shared" si="25"/>
        <v>376.278</v>
      </c>
      <c r="G59" s="368">
        <f t="shared" si="26"/>
        <v>0.006199790479975706</v>
      </c>
      <c r="H59" s="365">
        <v>402.237</v>
      </c>
      <c r="I59" s="366"/>
      <c r="J59" s="367"/>
      <c r="K59" s="366"/>
      <c r="L59" s="367">
        <f t="shared" si="27"/>
        <v>402.237</v>
      </c>
      <c r="M59" s="442">
        <f t="shared" si="24"/>
        <v>-0.0645365791809307</v>
      </c>
      <c r="N59" s="443">
        <v>1496.8410000000001</v>
      </c>
      <c r="O59" s="366"/>
      <c r="P59" s="367"/>
      <c r="Q59" s="366"/>
      <c r="R59" s="367">
        <f t="shared" si="31"/>
        <v>1496.8410000000001</v>
      </c>
      <c r="S59" s="444">
        <f t="shared" si="28"/>
        <v>0.006805479737852899</v>
      </c>
      <c r="T59" s="365">
        <v>1498.576</v>
      </c>
      <c r="U59" s="366"/>
      <c r="V59" s="367"/>
      <c r="W59" s="366"/>
      <c r="X59" s="367">
        <f t="shared" si="29"/>
        <v>1498.576</v>
      </c>
      <c r="Y59" s="370">
        <f t="shared" si="30"/>
        <v>-0.0011577657723064183</v>
      </c>
    </row>
    <row r="60" spans="1:25" s="37" customFormat="1" ht="19.5" customHeight="1">
      <c r="A60" s="364" t="s">
        <v>174</v>
      </c>
      <c r="B60" s="365">
        <v>0</v>
      </c>
      <c r="C60" s="366">
        <v>287.151</v>
      </c>
      <c r="D60" s="367">
        <v>0</v>
      </c>
      <c r="E60" s="366">
        <v>0</v>
      </c>
      <c r="F60" s="367">
        <f t="shared" si="25"/>
        <v>287.151</v>
      </c>
      <c r="G60" s="368">
        <f t="shared" si="26"/>
        <v>0.004731278565623034</v>
      </c>
      <c r="H60" s="365">
        <v>58.015</v>
      </c>
      <c r="I60" s="366">
        <v>120.554</v>
      </c>
      <c r="J60" s="367"/>
      <c r="K60" s="366"/>
      <c r="L60" s="367">
        <f t="shared" si="27"/>
        <v>178.56900000000002</v>
      </c>
      <c r="M60" s="442">
        <f t="shared" si="24"/>
        <v>0.6080674697175881</v>
      </c>
      <c r="N60" s="443"/>
      <c r="O60" s="366">
        <v>918.6500000000001</v>
      </c>
      <c r="P60" s="367"/>
      <c r="Q60" s="366"/>
      <c r="R60" s="367">
        <f t="shared" si="31"/>
        <v>918.6500000000001</v>
      </c>
      <c r="S60" s="444">
        <f t="shared" si="28"/>
        <v>0.004176698768391944</v>
      </c>
      <c r="T60" s="365">
        <v>201.815</v>
      </c>
      <c r="U60" s="366">
        <v>578.661</v>
      </c>
      <c r="V60" s="367">
        <v>168.71800000000002</v>
      </c>
      <c r="W60" s="366"/>
      <c r="X60" s="367">
        <f t="shared" si="29"/>
        <v>949.194</v>
      </c>
      <c r="Y60" s="370">
        <f t="shared" si="30"/>
        <v>-0.03217888018676884</v>
      </c>
    </row>
    <row r="61" spans="1:25" s="37" customFormat="1" ht="19.5" customHeight="1">
      <c r="A61" s="364" t="s">
        <v>182</v>
      </c>
      <c r="B61" s="365">
        <v>191.269</v>
      </c>
      <c r="C61" s="366">
        <v>61.019000000000005</v>
      </c>
      <c r="D61" s="367">
        <v>0</v>
      </c>
      <c r="E61" s="366">
        <v>0</v>
      </c>
      <c r="F61" s="367">
        <f t="shared" si="25"/>
        <v>252.288</v>
      </c>
      <c r="G61" s="368">
        <f t="shared" si="26"/>
        <v>0.004156854082917712</v>
      </c>
      <c r="H61" s="365">
        <v>110.813</v>
      </c>
      <c r="I61" s="366">
        <v>31.438</v>
      </c>
      <c r="J61" s="367"/>
      <c r="K61" s="366"/>
      <c r="L61" s="367">
        <f t="shared" si="27"/>
        <v>142.251</v>
      </c>
      <c r="M61" s="442">
        <f t="shared" si="24"/>
        <v>0.7735411350359576</v>
      </c>
      <c r="N61" s="443">
        <v>572.572</v>
      </c>
      <c r="O61" s="366">
        <v>114.745</v>
      </c>
      <c r="P61" s="367"/>
      <c r="Q61" s="366"/>
      <c r="R61" s="367">
        <f t="shared" si="31"/>
        <v>687.317</v>
      </c>
      <c r="S61" s="444">
        <f t="shared" si="28"/>
        <v>0.003124929045223802</v>
      </c>
      <c r="T61" s="365">
        <v>401.544</v>
      </c>
      <c r="U61" s="366">
        <v>82.29599999999999</v>
      </c>
      <c r="V61" s="367"/>
      <c r="W61" s="366"/>
      <c r="X61" s="367">
        <f t="shared" si="29"/>
        <v>483.84</v>
      </c>
      <c r="Y61" s="370">
        <f t="shared" si="30"/>
        <v>0.4205460482804233</v>
      </c>
    </row>
    <row r="62" spans="1:25" s="37" customFormat="1" ht="19.5" customHeight="1">
      <c r="A62" s="364" t="s">
        <v>217</v>
      </c>
      <c r="B62" s="365">
        <v>179.916</v>
      </c>
      <c r="C62" s="366">
        <v>35.12</v>
      </c>
      <c r="D62" s="367">
        <v>0</v>
      </c>
      <c r="E62" s="366">
        <v>0</v>
      </c>
      <c r="F62" s="367">
        <f t="shared" si="25"/>
        <v>215.036</v>
      </c>
      <c r="G62" s="368">
        <f t="shared" si="26"/>
        <v>0.003543066949574665</v>
      </c>
      <c r="H62" s="365">
        <v>26.081</v>
      </c>
      <c r="I62" s="366">
        <v>5.58</v>
      </c>
      <c r="J62" s="367"/>
      <c r="K62" s="366"/>
      <c r="L62" s="367">
        <f t="shared" si="27"/>
        <v>31.661</v>
      </c>
      <c r="M62" s="442">
        <f t="shared" si="24"/>
        <v>5.791825905688386</v>
      </c>
      <c r="N62" s="443">
        <v>594.1020000000001</v>
      </c>
      <c r="O62" s="366">
        <v>204.289</v>
      </c>
      <c r="P62" s="367"/>
      <c r="Q62" s="366"/>
      <c r="R62" s="367">
        <f t="shared" si="31"/>
        <v>798.3910000000001</v>
      </c>
      <c r="S62" s="444">
        <f t="shared" si="28"/>
        <v>0.0036299338228870763</v>
      </c>
      <c r="T62" s="365">
        <v>288.189</v>
      </c>
      <c r="U62" s="366">
        <v>167.95900000000003</v>
      </c>
      <c r="V62" s="367"/>
      <c r="W62" s="366"/>
      <c r="X62" s="367">
        <f t="shared" si="29"/>
        <v>456.148</v>
      </c>
      <c r="Y62" s="370">
        <f t="shared" si="30"/>
        <v>0.7502893797627086</v>
      </c>
    </row>
    <row r="63" spans="1:25" s="37" customFormat="1" ht="19.5" customHeight="1">
      <c r="A63" s="364" t="s">
        <v>173</v>
      </c>
      <c r="B63" s="365">
        <v>107.59299999999999</v>
      </c>
      <c r="C63" s="366">
        <v>73.16</v>
      </c>
      <c r="D63" s="367">
        <v>0</v>
      </c>
      <c r="E63" s="366">
        <v>0</v>
      </c>
      <c r="F63" s="367">
        <f t="shared" si="17"/>
        <v>180.753</v>
      </c>
      <c r="G63" s="368">
        <f t="shared" si="18"/>
        <v>0.0029781989077943666</v>
      </c>
      <c r="H63" s="365">
        <v>21.31</v>
      </c>
      <c r="I63" s="366">
        <v>21.165</v>
      </c>
      <c r="J63" s="367"/>
      <c r="K63" s="366"/>
      <c r="L63" s="367">
        <f t="shared" si="19"/>
        <v>42.474999999999994</v>
      </c>
      <c r="M63" s="442">
        <f t="shared" si="24"/>
        <v>3.2555150088287226</v>
      </c>
      <c r="N63" s="443">
        <v>295.875</v>
      </c>
      <c r="O63" s="366">
        <v>215.371</v>
      </c>
      <c r="P63" s="367"/>
      <c r="Q63" s="366"/>
      <c r="R63" s="367">
        <f t="shared" si="20"/>
        <v>511.246</v>
      </c>
      <c r="S63" s="444">
        <f t="shared" si="21"/>
        <v>0.002324411406460902</v>
      </c>
      <c r="T63" s="365">
        <v>224.738</v>
      </c>
      <c r="U63" s="366">
        <v>208.279</v>
      </c>
      <c r="V63" s="367"/>
      <c r="W63" s="366"/>
      <c r="X63" s="367">
        <f t="shared" si="22"/>
        <v>433.017</v>
      </c>
      <c r="Y63" s="370">
        <f t="shared" si="23"/>
        <v>0.18066034358928174</v>
      </c>
    </row>
    <row r="64" spans="1:25" s="37" customFormat="1" ht="19.5" customHeight="1" thickBot="1">
      <c r="A64" s="364" t="s">
        <v>169</v>
      </c>
      <c r="B64" s="365">
        <v>348.42699999999996</v>
      </c>
      <c r="C64" s="366">
        <v>179.59699999999998</v>
      </c>
      <c r="D64" s="367">
        <v>39.931</v>
      </c>
      <c r="E64" s="366">
        <v>22.986</v>
      </c>
      <c r="F64" s="367">
        <f>SUM(B64:E64)</f>
        <v>590.9409999999999</v>
      </c>
      <c r="G64" s="368">
        <f>F64/$F$9</f>
        <v>0.009736711649438243</v>
      </c>
      <c r="H64" s="365">
        <v>360.675</v>
      </c>
      <c r="I64" s="366">
        <v>126.151</v>
      </c>
      <c r="J64" s="367">
        <v>339.36100000000005</v>
      </c>
      <c r="K64" s="366">
        <v>251.239</v>
      </c>
      <c r="L64" s="367">
        <f>SUM(H64:K64)</f>
        <v>1077.4260000000002</v>
      </c>
      <c r="M64" s="442">
        <f t="shared" si="24"/>
        <v>-0.4515252091558958</v>
      </c>
      <c r="N64" s="443">
        <v>1501.681</v>
      </c>
      <c r="O64" s="366">
        <v>951.637</v>
      </c>
      <c r="P64" s="367">
        <v>106.981</v>
      </c>
      <c r="Q64" s="366">
        <v>22.986</v>
      </c>
      <c r="R64" s="367">
        <f>SUM(N64:Q64)</f>
        <v>2583.285</v>
      </c>
      <c r="S64" s="444">
        <f>R64/$R$9</f>
        <v>0.011745064255054028</v>
      </c>
      <c r="T64" s="365">
        <v>1414.941</v>
      </c>
      <c r="U64" s="366">
        <v>408.41599999999994</v>
      </c>
      <c r="V64" s="367">
        <v>958.428</v>
      </c>
      <c r="W64" s="366">
        <v>888.2300000000001</v>
      </c>
      <c r="X64" s="367">
        <f>SUM(T64:W64)</f>
        <v>3670.015</v>
      </c>
      <c r="Y64" s="370">
        <f>IF(ISERROR(R64/X64-1),"         /0",IF(R64/X64&gt;5,"  *  ",(R64/X64-1)))</f>
        <v>-0.2961105063603282</v>
      </c>
    </row>
    <row r="65" spans="1:25" s="417" customFormat="1" ht="19.5" customHeight="1">
      <c r="A65" s="410" t="s">
        <v>49</v>
      </c>
      <c r="B65" s="411">
        <f>SUM(B66:B69)</f>
        <v>1008.5310000000001</v>
      </c>
      <c r="C65" s="412">
        <f>SUM(C66:C69)</f>
        <v>39.523</v>
      </c>
      <c r="D65" s="413">
        <f>SUM(D66:D69)</f>
        <v>0.05</v>
      </c>
      <c r="E65" s="412">
        <f>SUM(E66:E69)</f>
        <v>16.877000000000002</v>
      </c>
      <c r="F65" s="413">
        <f t="shared" si="17"/>
        <v>1064.981</v>
      </c>
      <c r="G65" s="414">
        <f t="shared" si="18"/>
        <v>0.017547289677193476</v>
      </c>
      <c r="H65" s="411">
        <f>SUM(H66:H69)</f>
        <v>498.681</v>
      </c>
      <c r="I65" s="412">
        <f>SUM(I66:I69)</f>
        <v>71.68299999999999</v>
      </c>
      <c r="J65" s="413">
        <f>SUM(J66:J69)</f>
        <v>264.454</v>
      </c>
      <c r="K65" s="412">
        <f>SUM(K66:K69)</f>
        <v>43.839000000000006</v>
      </c>
      <c r="L65" s="413">
        <f t="shared" si="19"/>
        <v>878.657</v>
      </c>
      <c r="M65" s="426">
        <f t="shared" si="24"/>
        <v>0.21205544370556417</v>
      </c>
      <c r="N65" s="427">
        <f>SUM(N66:N69)</f>
        <v>3933.68</v>
      </c>
      <c r="O65" s="412">
        <f>SUM(O66:O69)</f>
        <v>143.793</v>
      </c>
      <c r="P65" s="413">
        <f>SUM(P66:P69)</f>
        <v>106.673</v>
      </c>
      <c r="Q65" s="412">
        <f>SUM(Q66:Q69)</f>
        <v>128.72000000000003</v>
      </c>
      <c r="R65" s="413">
        <f t="shared" si="20"/>
        <v>4312.866</v>
      </c>
      <c r="S65" s="428">
        <f t="shared" si="21"/>
        <v>0.01960871072817666</v>
      </c>
      <c r="T65" s="411">
        <f>SUM(T66:T69)</f>
        <v>1518.0369999999998</v>
      </c>
      <c r="U65" s="412">
        <f>SUM(U66:U69)</f>
        <v>183.151</v>
      </c>
      <c r="V65" s="413">
        <f>SUM(V66:V69)</f>
        <v>964.2920000000001</v>
      </c>
      <c r="W65" s="412">
        <f>SUM(W66:W69)</f>
        <v>304.45899999999995</v>
      </c>
      <c r="X65" s="413">
        <f t="shared" si="22"/>
        <v>2969.939</v>
      </c>
      <c r="Y65" s="416">
        <f t="shared" si="23"/>
        <v>0.4521732601241979</v>
      </c>
    </row>
    <row r="66" spans="1:25" ht="19.5" customHeight="1">
      <c r="A66" s="357" t="s">
        <v>199</v>
      </c>
      <c r="B66" s="358">
        <v>559.223</v>
      </c>
      <c r="C66" s="359">
        <v>0</v>
      </c>
      <c r="D66" s="360">
        <v>0</v>
      </c>
      <c r="E66" s="359">
        <v>0</v>
      </c>
      <c r="F66" s="360">
        <f t="shared" si="17"/>
        <v>559.223</v>
      </c>
      <c r="G66" s="361">
        <f t="shared" si="18"/>
        <v>0.009214106143817746</v>
      </c>
      <c r="H66" s="358"/>
      <c r="I66" s="359"/>
      <c r="J66" s="360">
        <v>193.902</v>
      </c>
      <c r="K66" s="359"/>
      <c r="L66" s="360">
        <f t="shared" si="19"/>
        <v>193.902</v>
      </c>
      <c r="M66" s="439">
        <f t="shared" si="24"/>
        <v>1.8840496745778794</v>
      </c>
      <c r="N66" s="440">
        <v>2525.096</v>
      </c>
      <c r="O66" s="359"/>
      <c r="P66" s="360"/>
      <c r="Q66" s="359"/>
      <c r="R66" s="360">
        <f t="shared" si="20"/>
        <v>2525.096</v>
      </c>
      <c r="S66" s="441">
        <f t="shared" si="21"/>
        <v>0.011480504384990393</v>
      </c>
      <c r="T66" s="358"/>
      <c r="U66" s="359"/>
      <c r="V66" s="360">
        <v>519.671</v>
      </c>
      <c r="W66" s="359"/>
      <c r="X66" s="360">
        <f t="shared" si="22"/>
        <v>519.671</v>
      </c>
      <c r="Y66" s="363">
        <f t="shared" si="23"/>
        <v>3.8590281158656143</v>
      </c>
    </row>
    <row r="67" spans="1:25" ht="19.5" customHeight="1">
      <c r="A67" s="364" t="s">
        <v>173</v>
      </c>
      <c r="B67" s="365">
        <v>296.468</v>
      </c>
      <c r="C67" s="366">
        <v>28</v>
      </c>
      <c r="D67" s="367">
        <v>0</v>
      </c>
      <c r="E67" s="366">
        <v>0</v>
      </c>
      <c r="F67" s="367">
        <f>SUM(B67:E67)</f>
        <v>324.468</v>
      </c>
      <c r="G67" s="368">
        <f>F67/$F$9</f>
        <v>0.0053461366794145745</v>
      </c>
      <c r="H67" s="365">
        <v>331.411</v>
      </c>
      <c r="I67" s="366">
        <v>42.536</v>
      </c>
      <c r="J67" s="367"/>
      <c r="K67" s="366"/>
      <c r="L67" s="367">
        <f>SUM(H67:K67)</f>
        <v>373.947</v>
      </c>
      <c r="M67" s="442">
        <f t="shared" si="24"/>
        <v>-0.1323155420420541</v>
      </c>
      <c r="N67" s="443">
        <v>954.5999999999999</v>
      </c>
      <c r="O67" s="366">
        <v>93.345</v>
      </c>
      <c r="P67" s="367"/>
      <c r="Q67" s="366"/>
      <c r="R67" s="367">
        <f>SUM(N67:Q67)</f>
        <v>1047.945</v>
      </c>
      <c r="S67" s="444">
        <f>R67/$R$9</f>
        <v>0.004764546444067376</v>
      </c>
      <c r="T67" s="365">
        <v>703.156</v>
      </c>
      <c r="U67" s="366">
        <v>89.498</v>
      </c>
      <c r="V67" s="367"/>
      <c r="W67" s="366"/>
      <c r="X67" s="367">
        <f>SUM(T67:W67)</f>
        <v>792.654</v>
      </c>
      <c r="Y67" s="370">
        <f>IF(ISERROR(R67/X67-1),"         /0",IF(R67/X67&gt;5,"  *  ",(R67/X67-1)))</f>
        <v>0.3220711685047952</v>
      </c>
    </row>
    <row r="68" spans="1:25" ht="19.5" customHeight="1">
      <c r="A68" s="364" t="s">
        <v>170</v>
      </c>
      <c r="B68" s="365">
        <v>82.427</v>
      </c>
      <c r="C68" s="366">
        <v>3.109</v>
      </c>
      <c r="D68" s="367">
        <v>0</v>
      </c>
      <c r="E68" s="366">
        <v>0</v>
      </c>
      <c r="F68" s="367">
        <f>SUM(B68:E68)</f>
        <v>85.536</v>
      </c>
      <c r="G68" s="368">
        <f>F68/$F$9</f>
        <v>0.0014093443637289503</v>
      </c>
      <c r="H68" s="365">
        <v>38.84</v>
      </c>
      <c r="I68" s="366">
        <v>2.626</v>
      </c>
      <c r="J68" s="367"/>
      <c r="K68" s="366"/>
      <c r="L68" s="367">
        <f>SUM(H68:K68)</f>
        <v>41.466</v>
      </c>
      <c r="M68" s="442">
        <f>IF(ISERROR(F68/L68-1),"         /0",(F68/L68-1))</f>
        <v>1.0627984372739112</v>
      </c>
      <c r="N68" s="443">
        <v>206.167</v>
      </c>
      <c r="O68" s="366">
        <v>8.87</v>
      </c>
      <c r="P68" s="367"/>
      <c r="Q68" s="366"/>
      <c r="R68" s="367">
        <f>SUM(N68:Q68)</f>
        <v>215.037</v>
      </c>
      <c r="S68" s="444">
        <f>R68/$R$9</f>
        <v>0.0009776789561407482</v>
      </c>
      <c r="T68" s="365">
        <v>272.509</v>
      </c>
      <c r="U68" s="366">
        <v>16.204</v>
      </c>
      <c r="V68" s="367"/>
      <c r="W68" s="366"/>
      <c r="X68" s="367">
        <f>SUM(T68:W68)</f>
        <v>288.713</v>
      </c>
      <c r="Y68" s="370">
        <f>IF(ISERROR(R68/X68-1),"         /0",IF(R68/X68&gt;5,"  *  ",(R68/X68-1)))</f>
        <v>-0.25518767772840156</v>
      </c>
    </row>
    <row r="69" spans="1:25" ht="19.5" customHeight="1" thickBot="1">
      <c r="A69" s="371" t="s">
        <v>169</v>
      </c>
      <c r="B69" s="372">
        <v>70.413</v>
      </c>
      <c r="C69" s="373">
        <v>8.414</v>
      </c>
      <c r="D69" s="374">
        <v>0.05</v>
      </c>
      <c r="E69" s="373">
        <v>16.877000000000002</v>
      </c>
      <c r="F69" s="374">
        <f>SUM(B69:E69)</f>
        <v>95.75399999999999</v>
      </c>
      <c r="G69" s="375">
        <f>F69/$F$9</f>
        <v>0.0015777024902322051</v>
      </c>
      <c r="H69" s="372">
        <v>128.43</v>
      </c>
      <c r="I69" s="373">
        <v>26.521</v>
      </c>
      <c r="J69" s="374">
        <v>70.552</v>
      </c>
      <c r="K69" s="373">
        <v>43.839000000000006</v>
      </c>
      <c r="L69" s="374">
        <f>SUM(H69:K69)</f>
        <v>269.34200000000004</v>
      </c>
      <c r="M69" s="445">
        <f t="shared" si="24"/>
        <v>-0.6444891624774451</v>
      </c>
      <c r="N69" s="446">
        <v>247.817</v>
      </c>
      <c r="O69" s="373">
        <v>41.578</v>
      </c>
      <c r="P69" s="374">
        <v>106.673</v>
      </c>
      <c r="Q69" s="373">
        <v>128.72000000000003</v>
      </c>
      <c r="R69" s="374">
        <f>SUM(N69:Q69)</f>
        <v>524.788</v>
      </c>
      <c r="S69" s="447">
        <f>R69/$R$9</f>
        <v>0.0023859809429781433</v>
      </c>
      <c r="T69" s="372">
        <v>542.372</v>
      </c>
      <c r="U69" s="373">
        <v>77.44900000000001</v>
      </c>
      <c r="V69" s="374">
        <v>444.62100000000004</v>
      </c>
      <c r="W69" s="373">
        <v>304.45899999999995</v>
      </c>
      <c r="X69" s="374">
        <f>SUM(T69:W69)</f>
        <v>1368.9009999999998</v>
      </c>
      <c r="Y69" s="377">
        <f>IF(ISERROR(R69/X69-1),"         /0",IF(R69/X69&gt;5,"  *  ",(R69/X69-1)))</f>
        <v>-0.6166355346369095</v>
      </c>
    </row>
    <row r="70" spans="1:25" s="438" customFormat="1" ht="19.5" customHeight="1" thickBot="1">
      <c r="A70" s="429" t="s">
        <v>48</v>
      </c>
      <c r="B70" s="430">
        <v>78.604</v>
      </c>
      <c r="C70" s="431">
        <v>0.11</v>
      </c>
      <c r="D70" s="432">
        <v>93.284</v>
      </c>
      <c r="E70" s="431">
        <v>0</v>
      </c>
      <c r="F70" s="432">
        <f>SUM(B70:E70)</f>
        <v>171.998</v>
      </c>
      <c r="G70" s="433">
        <f>F70/$F$9</f>
        <v>0.0028339460796933686</v>
      </c>
      <c r="H70" s="430">
        <v>77.972</v>
      </c>
      <c r="I70" s="431">
        <v>0.093</v>
      </c>
      <c r="J70" s="432">
        <v>0</v>
      </c>
      <c r="K70" s="431">
        <v>0</v>
      </c>
      <c r="L70" s="432">
        <f>SUM(H70:K70)</f>
        <v>78.065</v>
      </c>
      <c r="M70" s="434">
        <f t="shared" si="24"/>
        <v>1.2032665086786651</v>
      </c>
      <c r="N70" s="435">
        <v>210.27900000000002</v>
      </c>
      <c r="O70" s="431">
        <v>8.093</v>
      </c>
      <c r="P70" s="432">
        <v>173.703</v>
      </c>
      <c r="Q70" s="431"/>
      <c r="R70" s="432">
        <f>SUM(N70:Q70)</f>
        <v>392.07500000000005</v>
      </c>
      <c r="S70" s="436">
        <f>R70/$R$9</f>
        <v>0.0017825931199230082</v>
      </c>
      <c r="T70" s="430">
        <v>282.197</v>
      </c>
      <c r="U70" s="431">
        <v>2.286</v>
      </c>
      <c r="V70" s="432">
        <v>0.1</v>
      </c>
      <c r="W70" s="431">
        <v>0.18</v>
      </c>
      <c r="X70" s="432">
        <f>SUM(T70:W70)</f>
        <v>284.76300000000003</v>
      </c>
      <c r="Y70" s="437">
        <f>IF(ISERROR(R70/X70-1),"         /0",IF(R70/X70&gt;5,"  *  ",(R70/X70-1)))</f>
        <v>0.3768467111246896</v>
      </c>
    </row>
    <row r="71" ht="9" customHeight="1" thickTop="1">
      <c r="A71" s="22"/>
    </row>
    <row r="72" ht="14.25">
      <c r="A72" s="22" t="s">
        <v>37</v>
      </c>
    </row>
    <row r="73" ht="14.25">
      <c r="A73" s="12" t="s">
        <v>143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1:Y65536 M71:M65536 Y3 M3">
    <cfRule type="cellIs" priority="6" dxfId="99" operator="lessThan" stopIfTrue="1">
      <formula>0</formula>
    </cfRule>
  </conditionalFormatting>
  <conditionalFormatting sqref="Y9:Y48 M9:M48 M50:M70 Y50:Y70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4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Y49 M49">
    <cfRule type="cellIs" priority="1" dxfId="99" operator="lessThan" stopIfTrue="1">
      <formula>0</formula>
    </cfRule>
    <cfRule type="cellIs" priority="2" dxfId="101" operator="greaterThanOrEqual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0" sqref="A10:IV10"/>
    </sheetView>
  </sheetViews>
  <sheetFormatPr defaultColWidth="8.00390625" defaultRowHeight="15"/>
  <cols>
    <col min="1" max="1" width="25.421875" style="23" customWidth="1"/>
    <col min="2" max="2" width="39.421875" style="23" customWidth="1"/>
    <col min="3" max="3" width="12.421875" style="23" customWidth="1"/>
    <col min="4" max="4" width="12.421875" style="23" bestFit="1" customWidth="1"/>
    <col min="5" max="5" width="9.140625" style="23" bestFit="1" customWidth="1"/>
    <col min="6" max="6" width="11.421875" style="23" bestFit="1" customWidth="1"/>
    <col min="7" max="7" width="11.7109375" style="23" customWidth="1"/>
    <col min="8" max="8" width="10.421875" style="23" customWidth="1"/>
    <col min="9" max="10" width="12.7109375" style="23" bestFit="1" customWidth="1"/>
    <col min="11" max="11" width="9.7109375" style="23" bestFit="1" customWidth="1"/>
    <col min="12" max="12" width="10.57421875" style="23" bestFit="1" customWidth="1"/>
    <col min="13" max="13" width="12.7109375" style="23" bestFit="1" customWidth="1"/>
    <col min="14" max="14" width="9.421875" style="23" customWidth="1"/>
    <col min="15" max="16" width="13.00390625" style="23" bestFit="1" customWidth="1"/>
    <col min="17" max="18" width="10.57421875" style="23" bestFit="1" customWidth="1"/>
    <col min="19" max="19" width="13.00390625" style="23" bestFit="1" customWidth="1"/>
    <col min="20" max="20" width="10.57421875" style="23" customWidth="1"/>
    <col min="21" max="22" width="13.140625" style="23" bestFit="1" customWidth="1"/>
    <col min="23" max="23" width="10.28125" style="23" customWidth="1"/>
    <col min="24" max="24" width="10.8515625" style="23" bestFit="1" customWidth="1"/>
    <col min="25" max="25" width="13.00390625" style="23" bestFit="1" customWidth="1"/>
    <col min="26" max="26" width="9.8515625" style="23" bestFit="1" customWidth="1"/>
    <col min="27" max="16384" width="8.00390625" style="23" customWidth="1"/>
  </cols>
  <sheetData>
    <row r="1" spans="1:26" ht="16.5">
      <c r="A1" s="195" t="s">
        <v>146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96"/>
      <c r="N1" s="196"/>
      <c r="Y1" s="606" t="s">
        <v>26</v>
      </c>
      <c r="Z1" s="606"/>
    </row>
    <row r="2" spans="1:26" ht="16.5">
      <c r="A2" s="199" t="s">
        <v>145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96"/>
      <c r="N2" s="196"/>
      <c r="Y2" s="197"/>
      <c r="Z2" s="197"/>
    </row>
    <row r="3" ht="9.75" customHeight="1" thickBot="1"/>
    <row r="4" spans="1:26" ht="24.75" customHeight="1" thickTop="1">
      <c r="A4" s="638" t="s">
        <v>112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</row>
    <row r="5" spans="1:26" ht="21" customHeight="1" thickBot="1">
      <c r="A5" s="650" t="s">
        <v>40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32" customFormat="1" ht="19.5" customHeight="1" thickBot="1" thickTop="1">
      <c r="A6" s="714" t="s">
        <v>113</v>
      </c>
      <c r="B6" s="714" t="s">
        <v>114</v>
      </c>
      <c r="C6" s="629" t="s">
        <v>33</v>
      </c>
      <c r="D6" s="630"/>
      <c r="E6" s="630"/>
      <c r="F6" s="630"/>
      <c r="G6" s="630"/>
      <c r="H6" s="630"/>
      <c r="I6" s="630"/>
      <c r="J6" s="630"/>
      <c r="K6" s="631"/>
      <c r="L6" s="631"/>
      <c r="M6" s="631"/>
      <c r="N6" s="632"/>
      <c r="O6" s="633" t="s">
        <v>32</v>
      </c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2"/>
    </row>
    <row r="7" spans="1:26" s="31" customFormat="1" ht="26.25" customHeight="1" thickBot="1">
      <c r="A7" s="715"/>
      <c r="B7" s="715"/>
      <c r="C7" s="723" t="s">
        <v>154</v>
      </c>
      <c r="D7" s="719"/>
      <c r="E7" s="719"/>
      <c r="F7" s="719"/>
      <c r="G7" s="720"/>
      <c r="H7" s="721" t="s">
        <v>31</v>
      </c>
      <c r="I7" s="723" t="s">
        <v>157</v>
      </c>
      <c r="J7" s="719"/>
      <c r="K7" s="719"/>
      <c r="L7" s="719"/>
      <c r="M7" s="720"/>
      <c r="N7" s="721" t="s">
        <v>30</v>
      </c>
      <c r="O7" s="718" t="s">
        <v>155</v>
      </c>
      <c r="P7" s="719"/>
      <c r="Q7" s="719"/>
      <c r="R7" s="719"/>
      <c r="S7" s="720"/>
      <c r="T7" s="721" t="s">
        <v>31</v>
      </c>
      <c r="U7" s="718" t="s">
        <v>156</v>
      </c>
      <c r="V7" s="719"/>
      <c r="W7" s="719"/>
      <c r="X7" s="719"/>
      <c r="Y7" s="720"/>
      <c r="Z7" s="721" t="s">
        <v>30</v>
      </c>
    </row>
    <row r="8" spans="1:26" s="26" customFormat="1" ht="26.25" customHeight="1">
      <c r="A8" s="716"/>
      <c r="B8" s="716"/>
      <c r="C8" s="647" t="s">
        <v>20</v>
      </c>
      <c r="D8" s="648"/>
      <c r="E8" s="645" t="s">
        <v>19</v>
      </c>
      <c r="F8" s="646"/>
      <c r="G8" s="634" t="s">
        <v>15</v>
      </c>
      <c r="H8" s="627"/>
      <c r="I8" s="647" t="s">
        <v>20</v>
      </c>
      <c r="J8" s="648"/>
      <c r="K8" s="645" t="s">
        <v>19</v>
      </c>
      <c r="L8" s="646"/>
      <c r="M8" s="634" t="s">
        <v>15</v>
      </c>
      <c r="N8" s="627"/>
      <c r="O8" s="648" t="s">
        <v>20</v>
      </c>
      <c r="P8" s="648"/>
      <c r="Q8" s="653" t="s">
        <v>19</v>
      </c>
      <c r="R8" s="648"/>
      <c r="S8" s="634" t="s">
        <v>15</v>
      </c>
      <c r="T8" s="627"/>
      <c r="U8" s="654" t="s">
        <v>20</v>
      </c>
      <c r="V8" s="646"/>
      <c r="W8" s="645" t="s">
        <v>19</v>
      </c>
      <c r="X8" s="649"/>
      <c r="Y8" s="634" t="s">
        <v>15</v>
      </c>
      <c r="Z8" s="627"/>
    </row>
    <row r="9" spans="1:26" s="26" customFormat="1" ht="31.5" thickBot="1">
      <c r="A9" s="717"/>
      <c r="B9" s="717"/>
      <c r="C9" s="29" t="s">
        <v>17</v>
      </c>
      <c r="D9" s="27" t="s">
        <v>16</v>
      </c>
      <c r="E9" s="28" t="s">
        <v>17</v>
      </c>
      <c r="F9" s="27" t="s">
        <v>16</v>
      </c>
      <c r="G9" s="635"/>
      <c r="H9" s="722"/>
      <c r="I9" s="29" t="s">
        <v>17</v>
      </c>
      <c r="J9" s="27" t="s">
        <v>16</v>
      </c>
      <c r="K9" s="28" t="s">
        <v>17</v>
      </c>
      <c r="L9" s="27" t="s">
        <v>16</v>
      </c>
      <c r="M9" s="635"/>
      <c r="N9" s="722"/>
      <c r="O9" s="30" t="s">
        <v>17</v>
      </c>
      <c r="P9" s="27" t="s">
        <v>16</v>
      </c>
      <c r="Q9" s="28" t="s">
        <v>17</v>
      </c>
      <c r="R9" s="27" t="s">
        <v>16</v>
      </c>
      <c r="S9" s="635"/>
      <c r="T9" s="722"/>
      <c r="U9" s="29" t="s">
        <v>17</v>
      </c>
      <c r="V9" s="27" t="s">
        <v>16</v>
      </c>
      <c r="W9" s="28" t="s">
        <v>17</v>
      </c>
      <c r="X9" s="27" t="s">
        <v>16</v>
      </c>
      <c r="Y9" s="635"/>
      <c r="Z9" s="722"/>
    </row>
    <row r="10" spans="1:26" s="212" customFormat="1" ht="18" customHeight="1" thickBot="1" thickTop="1">
      <c r="A10" s="755" t="s">
        <v>22</v>
      </c>
      <c r="B10" s="202"/>
      <c r="C10" s="203">
        <f>SUM(C11:C62)</f>
        <v>1969508</v>
      </c>
      <c r="D10" s="204">
        <f>SUM(D11:D62)</f>
        <v>1969508</v>
      </c>
      <c r="E10" s="205">
        <f>SUM(E11:E62)</f>
        <v>63048</v>
      </c>
      <c r="F10" s="204">
        <f>SUM(F11:F62)</f>
        <v>63048</v>
      </c>
      <c r="G10" s="206">
        <f>SUM(C10:F10)</f>
        <v>4065112</v>
      </c>
      <c r="H10" s="207">
        <f aca="true" t="shared" si="0" ref="H10:H18">G10/$G$10</f>
        <v>1</v>
      </c>
      <c r="I10" s="208">
        <f>SUM(I11:I62)</f>
        <v>1821362</v>
      </c>
      <c r="J10" s="204">
        <f>SUM(J11:J62)</f>
        <v>1821362</v>
      </c>
      <c r="K10" s="205">
        <f>SUM(K11:K62)</f>
        <v>58421</v>
      </c>
      <c r="L10" s="204">
        <f>SUM(L11:L62)</f>
        <v>58421</v>
      </c>
      <c r="M10" s="206">
        <f aca="true" t="shared" si="1" ref="M10:M18">SUM(I10:L10)</f>
        <v>3759566</v>
      </c>
      <c r="N10" s="209">
        <f aca="true" t="shared" si="2" ref="N10:N18">IF(ISERROR(G10/M10-1),"         /0",(G10/M10-1))</f>
        <v>0.08127161486192813</v>
      </c>
      <c r="O10" s="210">
        <f>SUM(O11:O62)</f>
        <v>7949038</v>
      </c>
      <c r="P10" s="204">
        <f>SUM(P11:P62)</f>
        <v>7949038</v>
      </c>
      <c r="Q10" s="205">
        <f>SUM(Q11:Q62)</f>
        <v>224458</v>
      </c>
      <c r="R10" s="204">
        <f>SUM(R11:R62)</f>
        <v>224458</v>
      </c>
      <c r="S10" s="206">
        <f aca="true" t="shared" si="3" ref="S10:S18">SUM(O10:R10)</f>
        <v>16346992</v>
      </c>
      <c r="T10" s="207">
        <f aca="true" t="shared" si="4" ref="T10:T18">S10/$S$10</f>
        <v>1</v>
      </c>
      <c r="U10" s="208">
        <f>SUM(U11:U62)</f>
        <v>7209876</v>
      </c>
      <c r="V10" s="204">
        <f>SUM(V11:V62)</f>
        <v>7209876</v>
      </c>
      <c r="W10" s="205">
        <f>SUM(W11:W62)</f>
        <v>239258</v>
      </c>
      <c r="X10" s="204">
        <f>SUM(X11:X62)</f>
        <v>239258</v>
      </c>
      <c r="Y10" s="206">
        <f aca="true" t="shared" si="5" ref="Y10:Y18">SUM(U10:X10)</f>
        <v>14898268</v>
      </c>
      <c r="Z10" s="211">
        <f>IF(ISERROR(S10/Y10-1),"         /0",(S10/Y10-1))</f>
        <v>0.09724110212005854</v>
      </c>
    </row>
    <row r="11" spans="1:26" ht="21" customHeight="1" thickTop="1">
      <c r="A11" s="498" t="s">
        <v>457</v>
      </c>
      <c r="B11" s="448" t="s">
        <v>458</v>
      </c>
      <c r="C11" s="449">
        <v>702662</v>
      </c>
      <c r="D11" s="450">
        <v>719788</v>
      </c>
      <c r="E11" s="451">
        <v>12463</v>
      </c>
      <c r="F11" s="450">
        <v>11726</v>
      </c>
      <c r="G11" s="452">
        <f aca="true" t="shared" si="6" ref="G11:G62">SUM(C11:F11)</f>
        <v>1446639</v>
      </c>
      <c r="H11" s="453">
        <f t="shared" si="0"/>
        <v>0.3558669478233318</v>
      </c>
      <c r="I11" s="454">
        <v>662862</v>
      </c>
      <c r="J11" s="450">
        <v>695697</v>
      </c>
      <c r="K11" s="451">
        <v>11687</v>
      </c>
      <c r="L11" s="450">
        <v>11011</v>
      </c>
      <c r="M11" s="452">
        <f t="shared" si="1"/>
        <v>1381257</v>
      </c>
      <c r="N11" s="455">
        <f t="shared" si="2"/>
        <v>0.047335144726868394</v>
      </c>
      <c r="O11" s="449">
        <v>2726446</v>
      </c>
      <c r="P11" s="450">
        <v>2897031</v>
      </c>
      <c r="Q11" s="451">
        <v>36541</v>
      </c>
      <c r="R11" s="450">
        <v>35064</v>
      </c>
      <c r="S11" s="452">
        <f t="shared" si="3"/>
        <v>5695082</v>
      </c>
      <c r="T11" s="453">
        <f t="shared" si="4"/>
        <v>0.3483871528168607</v>
      </c>
      <c r="U11" s="454">
        <v>2590002</v>
      </c>
      <c r="V11" s="450">
        <v>2727692</v>
      </c>
      <c r="W11" s="451">
        <v>41946</v>
      </c>
      <c r="X11" s="450">
        <v>40426</v>
      </c>
      <c r="Y11" s="452">
        <f t="shared" si="5"/>
        <v>5400066</v>
      </c>
      <c r="Z11" s="456">
        <f aca="true" t="shared" si="7" ref="Z11:Z18">IF(ISERROR(S11/Y11-1),"         /0",IF(S11/Y11&gt;5,"  *  ",(S11/Y11-1)))</f>
        <v>0.05463192486906632</v>
      </c>
    </row>
    <row r="12" spans="1:26" ht="21" customHeight="1">
      <c r="A12" s="499" t="s">
        <v>459</v>
      </c>
      <c r="B12" s="457" t="s">
        <v>460</v>
      </c>
      <c r="C12" s="458">
        <v>254756</v>
      </c>
      <c r="D12" s="459">
        <v>251460</v>
      </c>
      <c r="E12" s="460">
        <v>2435</v>
      </c>
      <c r="F12" s="459">
        <v>2682</v>
      </c>
      <c r="G12" s="461">
        <f t="shared" si="6"/>
        <v>511333</v>
      </c>
      <c r="H12" s="462">
        <f t="shared" si="0"/>
        <v>0.12578571020921442</v>
      </c>
      <c r="I12" s="463">
        <v>227807</v>
      </c>
      <c r="J12" s="459">
        <v>222403</v>
      </c>
      <c r="K12" s="460">
        <v>1140</v>
      </c>
      <c r="L12" s="459">
        <v>806</v>
      </c>
      <c r="M12" s="461">
        <f t="shared" si="1"/>
        <v>452156</v>
      </c>
      <c r="N12" s="464">
        <f t="shared" si="2"/>
        <v>0.13087739629685324</v>
      </c>
      <c r="O12" s="458">
        <v>1050508</v>
      </c>
      <c r="P12" s="459">
        <v>1031900</v>
      </c>
      <c r="Q12" s="460">
        <v>6015</v>
      </c>
      <c r="R12" s="459">
        <v>5488</v>
      </c>
      <c r="S12" s="461">
        <f t="shared" si="3"/>
        <v>2093911</v>
      </c>
      <c r="T12" s="462">
        <f t="shared" si="4"/>
        <v>0.1280915167756857</v>
      </c>
      <c r="U12" s="463">
        <v>894340</v>
      </c>
      <c r="V12" s="459">
        <v>870699</v>
      </c>
      <c r="W12" s="460">
        <v>4966</v>
      </c>
      <c r="X12" s="459">
        <v>5039</v>
      </c>
      <c r="Y12" s="461">
        <f t="shared" si="5"/>
        <v>1775044</v>
      </c>
      <c r="Z12" s="465">
        <f t="shared" si="7"/>
        <v>0.17963892726039465</v>
      </c>
    </row>
    <row r="13" spans="1:26" ht="21" customHeight="1">
      <c r="A13" s="499" t="s">
        <v>461</v>
      </c>
      <c r="B13" s="457" t="s">
        <v>462</v>
      </c>
      <c r="C13" s="458">
        <v>172812</v>
      </c>
      <c r="D13" s="459">
        <v>174330</v>
      </c>
      <c r="E13" s="460">
        <v>837</v>
      </c>
      <c r="F13" s="459">
        <v>691</v>
      </c>
      <c r="G13" s="461">
        <f t="shared" si="6"/>
        <v>348670</v>
      </c>
      <c r="H13" s="462">
        <f t="shared" si="0"/>
        <v>0.08577131454188716</v>
      </c>
      <c r="I13" s="463">
        <v>158909</v>
      </c>
      <c r="J13" s="459">
        <v>156027</v>
      </c>
      <c r="K13" s="460">
        <v>909</v>
      </c>
      <c r="L13" s="459">
        <v>384</v>
      </c>
      <c r="M13" s="461">
        <f t="shared" si="1"/>
        <v>316229</v>
      </c>
      <c r="N13" s="464">
        <f t="shared" si="2"/>
        <v>0.10258704925860695</v>
      </c>
      <c r="O13" s="458">
        <v>755436</v>
      </c>
      <c r="P13" s="459">
        <v>734888</v>
      </c>
      <c r="Q13" s="460">
        <v>1832</v>
      </c>
      <c r="R13" s="459">
        <v>1539</v>
      </c>
      <c r="S13" s="461">
        <f t="shared" si="3"/>
        <v>1493695</v>
      </c>
      <c r="T13" s="462">
        <f t="shared" si="4"/>
        <v>0.09137430299103345</v>
      </c>
      <c r="U13" s="463">
        <v>658214</v>
      </c>
      <c r="V13" s="459">
        <v>645041</v>
      </c>
      <c r="W13" s="460">
        <v>1282</v>
      </c>
      <c r="X13" s="459">
        <v>1159</v>
      </c>
      <c r="Y13" s="461">
        <f t="shared" si="5"/>
        <v>1305696</v>
      </c>
      <c r="Z13" s="465">
        <f t="shared" si="7"/>
        <v>0.14398374506776457</v>
      </c>
    </row>
    <row r="14" spans="1:26" ht="21" customHeight="1">
      <c r="A14" s="499" t="s">
        <v>463</v>
      </c>
      <c r="B14" s="457" t="s">
        <v>464</v>
      </c>
      <c r="C14" s="458">
        <v>152211</v>
      </c>
      <c r="D14" s="459">
        <v>150961</v>
      </c>
      <c r="E14" s="460">
        <v>1692</v>
      </c>
      <c r="F14" s="459">
        <v>1485</v>
      </c>
      <c r="G14" s="461">
        <f t="shared" si="6"/>
        <v>306349</v>
      </c>
      <c r="H14" s="462">
        <f t="shared" si="0"/>
        <v>0.07536053127195512</v>
      </c>
      <c r="I14" s="463">
        <v>144498</v>
      </c>
      <c r="J14" s="459">
        <v>141044</v>
      </c>
      <c r="K14" s="460">
        <v>1265</v>
      </c>
      <c r="L14" s="459">
        <v>1072</v>
      </c>
      <c r="M14" s="461">
        <f t="shared" si="1"/>
        <v>287879</v>
      </c>
      <c r="N14" s="464">
        <f t="shared" si="2"/>
        <v>0.06415890009344194</v>
      </c>
      <c r="O14" s="458">
        <v>622581</v>
      </c>
      <c r="P14" s="459">
        <v>603995</v>
      </c>
      <c r="Q14" s="460">
        <v>6120</v>
      </c>
      <c r="R14" s="459">
        <v>5483</v>
      </c>
      <c r="S14" s="461">
        <f t="shared" si="3"/>
        <v>1238179</v>
      </c>
      <c r="T14" s="462">
        <f t="shared" si="4"/>
        <v>0.07574353740431267</v>
      </c>
      <c r="U14" s="463">
        <v>540230</v>
      </c>
      <c r="V14" s="459">
        <v>528880</v>
      </c>
      <c r="W14" s="460">
        <v>6092</v>
      </c>
      <c r="X14" s="459">
        <v>5360</v>
      </c>
      <c r="Y14" s="461">
        <f t="shared" si="5"/>
        <v>1080562</v>
      </c>
      <c r="Z14" s="465">
        <f t="shared" si="7"/>
        <v>0.14586576244583838</v>
      </c>
    </row>
    <row r="15" spans="1:26" ht="21" customHeight="1">
      <c r="A15" s="499" t="s">
        <v>465</v>
      </c>
      <c r="B15" s="457" t="s">
        <v>466</v>
      </c>
      <c r="C15" s="458">
        <v>92379</v>
      </c>
      <c r="D15" s="459">
        <v>91584</v>
      </c>
      <c r="E15" s="460">
        <v>288</v>
      </c>
      <c r="F15" s="459">
        <v>521</v>
      </c>
      <c r="G15" s="461">
        <f t="shared" si="6"/>
        <v>184772</v>
      </c>
      <c r="H15" s="462">
        <f t="shared" si="0"/>
        <v>0.04545311420693944</v>
      </c>
      <c r="I15" s="463">
        <v>67844</v>
      </c>
      <c r="J15" s="459">
        <v>65287</v>
      </c>
      <c r="K15" s="460">
        <v>151</v>
      </c>
      <c r="L15" s="459">
        <v>355</v>
      </c>
      <c r="M15" s="461">
        <f t="shared" si="1"/>
        <v>133637</v>
      </c>
      <c r="N15" s="464">
        <f t="shared" si="2"/>
        <v>0.3826410350426903</v>
      </c>
      <c r="O15" s="458">
        <v>392277</v>
      </c>
      <c r="P15" s="459">
        <v>382564</v>
      </c>
      <c r="Q15" s="460">
        <v>894</v>
      </c>
      <c r="R15" s="459">
        <v>1167</v>
      </c>
      <c r="S15" s="461">
        <f t="shared" si="3"/>
        <v>776902</v>
      </c>
      <c r="T15" s="462">
        <f t="shared" si="4"/>
        <v>0.0475256854594411</v>
      </c>
      <c r="U15" s="463">
        <v>282125</v>
      </c>
      <c r="V15" s="459">
        <v>271826</v>
      </c>
      <c r="W15" s="460">
        <v>331</v>
      </c>
      <c r="X15" s="459">
        <v>817</v>
      </c>
      <c r="Y15" s="461">
        <f t="shared" si="5"/>
        <v>555099</v>
      </c>
      <c r="Z15" s="465">
        <f t="shared" si="7"/>
        <v>0.3995737697239592</v>
      </c>
    </row>
    <row r="16" spans="1:26" ht="21" customHeight="1">
      <c r="A16" s="499" t="s">
        <v>467</v>
      </c>
      <c r="B16" s="457" t="s">
        <v>468</v>
      </c>
      <c r="C16" s="458">
        <v>88197</v>
      </c>
      <c r="D16" s="459">
        <v>85640</v>
      </c>
      <c r="E16" s="460">
        <v>2853</v>
      </c>
      <c r="F16" s="459">
        <v>2888</v>
      </c>
      <c r="G16" s="461">
        <f t="shared" si="6"/>
        <v>179578</v>
      </c>
      <c r="H16" s="462">
        <f t="shared" si="0"/>
        <v>0.04417541263315746</v>
      </c>
      <c r="I16" s="463">
        <v>86201</v>
      </c>
      <c r="J16" s="459">
        <v>85308</v>
      </c>
      <c r="K16" s="460">
        <v>2984</v>
      </c>
      <c r="L16" s="459">
        <v>3122</v>
      </c>
      <c r="M16" s="461">
        <f t="shared" si="1"/>
        <v>177615</v>
      </c>
      <c r="N16" s="464">
        <f t="shared" si="2"/>
        <v>0.011051994482448091</v>
      </c>
      <c r="O16" s="458">
        <v>368968</v>
      </c>
      <c r="P16" s="459">
        <v>347345</v>
      </c>
      <c r="Q16" s="460">
        <v>12633</v>
      </c>
      <c r="R16" s="459">
        <v>12988</v>
      </c>
      <c r="S16" s="461">
        <f t="shared" si="3"/>
        <v>741934</v>
      </c>
      <c r="T16" s="462">
        <f t="shared" si="4"/>
        <v>0.04538657631936199</v>
      </c>
      <c r="U16" s="463">
        <v>336924</v>
      </c>
      <c r="V16" s="459">
        <v>326076</v>
      </c>
      <c r="W16" s="460">
        <v>12781</v>
      </c>
      <c r="X16" s="459">
        <v>13011</v>
      </c>
      <c r="Y16" s="461">
        <f t="shared" si="5"/>
        <v>688792</v>
      </c>
      <c r="Z16" s="465">
        <f t="shared" si="7"/>
        <v>0.07715246402397247</v>
      </c>
    </row>
    <row r="17" spans="1:26" ht="21" customHeight="1">
      <c r="A17" s="499" t="s">
        <v>469</v>
      </c>
      <c r="B17" s="457" t="s">
        <v>470</v>
      </c>
      <c r="C17" s="458">
        <v>78412</v>
      </c>
      <c r="D17" s="459">
        <v>77487</v>
      </c>
      <c r="E17" s="460">
        <v>6792</v>
      </c>
      <c r="F17" s="459">
        <v>6561</v>
      </c>
      <c r="G17" s="461">
        <f t="shared" si="6"/>
        <v>169252</v>
      </c>
      <c r="H17" s="462">
        <f>G17/$G$10</f>
        <v>0.041635261217895105</v>
      </c>
      <c r="I17" s="463">
        <v>71309</v>
      </c>
      <c r="J17" s="459">
        <v>70155</v>
      </c>
      <c r="K17" s="460">
        <v>5380</v>
      </c>
      <c r="L17" s="459">
        <v>5674</v>
      </c>
      <c r="M17" s="461">
        <f>SUM(I17:L17)</f>
        <v>152518</v>
      </c>
      <c r="N17" s="464">
        <f>IF(ISERROR(G17/M17-1),"         /0",(G17/M17-1))</f>
        <v>0.10971819719639653</v>
      </c>
      <c r="O17" s="458">
        <v>332060</v>
      </c>
      <c r="P17" s="459">
        <v>324783</v>
      </c>
      <c r="Q17" s="460">
        <v>23252</v>
      </c>
      <c r="R17" s="459">
        <v>23570</v>
      </c>
      <c r="S17" s="461">
        <f>SUM(O17:R17)</f>
        <v>703665</v>
      </c>
      <c r="T17" s="462">
        <f>S17/$S$10</f>
        <v>0.04304553400405408</v>
      </c>
      <c r="U17" s="463">
        <v>316565</v>
      </c>
      <c r="V17" s="459">
        <v>309370</v>
      </c>
      <c r="W17" s="460">
        <v>31097</v>
      </c>
      <c r="X17" s="459">
        <v>30876</v>
      </c>
      <c r="Y17" s="461">
        <f>SUM(U17:X17)</f>
        <v>687908</v>
      </c>
      <c r="Z17" s="465">
        <f>IF(ISERROR(S17/Y17-1),"         /0",IF(S17/Y17&gt;5,"  *  ",(S17/Y17-1)))</f>
        <v>0.0229056792478064</v>
      </c>
    </row>
    <row r="18" spans="1:26" ht="21" customHeight="1">
      <c r="A18" s="499" t="s">
        <v>471</v>
      </c>
      <c r="B18" s="457" t="s">
        <v>472</v>
      </c>
      <c r="C18" s="458">
        <v>67025</v>
      </c>
      <c r="D18" s="459">
        <v>64352</v>
      </c>
      <c r="E18" s="460">
        <v>193</v>
      </c>
      <c r="F18" s="459">
        <v>586</v>
      </c>
      <c r="G18" s="461">
        <f t="shared" si="6"/>
        <v>132156</v>
      </c>
      <c r="H18" s="462">
        <f t="shared" si="0"/>
        <v>0.03250980538789583</v>
      </c>
      <c r="I18" s="463">
        <v>59855</v>
      </c>
      <c r="J18" s="459">
        <v>56501</v>
      </c>
      <c r="K18" s="460">
        <v>706</v>
      </c>
      <c r="L18" s="459">
        <v>1127</v>
      </c>
      <c r="M18" s="461">
        <f t="shared" si="1"/>
        <v>118189</v>
      </c>
      <c r="N18" s="464">
        <f t="shared" si="2"/>
        <v>0.11817512628078752</v>
      </c>
      <c r="O18" s="458">
        <v>261561</v>
      </c>
      <c r="P18" s="459">
        <v>246203</v>
      </c>
      <c r="Q18" s="460">
        <v>1580</v>
      </c>
      <c r="R18" s="459">
        <v>1825</v>
      </c>
      <c r="S18" s="461">
        <f t="shared" si="3"/>
        <v>511169</v>
      </c>
      <c r="T18" s="462">
        <f t="shared" si="4"/>
        <v>0.0312699119201869</v>
      </c>
      <c r="U18" s="463">
        <v>231182</v>
      </c>
      <c r="V18" s="459">
        <v>219924</v>
      </c>
      <c r="W18" s="460">
        <v>2086</v>
      </c>
      <c r="X18" s="459">
        <v>2880</v>
      </c>
      <c r="Y18" s="461">
        <f t="shared" si="5"/>
        <v>456072</v>
      </c>
      <c r="Z18" s="465">
        <f t="shared" si="7"/>
        <v>0.12080767948920346</v>
      </c>
    </row>
    <row r="19" spans="1:26" ht="21" customHeight="1">
      <c r="A19" s="499" t="s">
        <v>473</v>
      </c>
      <c r="B19" s="457" t="s">
        <v>474</v>
      </c>
      <c r="C19" s="458">
        <v>66273</v>
      </c>
      <c r="D19" s="459">
        <v>64116</v>
      </c>
      <c r="E19" s="460">
        <v>254</v>
      </c>
      <c r="F19" s="459">
        <v>688</v>
      </c>
      <c r="G19" s="461">
        <f t="shared" si="6"/>
        <v>131331</v>
      </c>
      <c r="H19" s="462">
        <f aca="true" t="shared" si="8" ref="H19:H29">G19/$G$10</f>
        <v>0.03230685895001171</v>
      </c>
      <c r="I19" s="463">
        <v>61660</v>
      </c>
      <c r="J19" s="459">
        <v>57273</v>
      </c>
      <c r="K19" s="460">
        <v>650</v>
      </c>
      <c r="L19" s="459">
        <v>1105</v>
      </c>
      <c r="M19" s="461">
        <f aca="true" t="shared" si="9" ref="M19:M29">SUM(I19:L19)</f>
        <v>120688</v>
      </c>
      <c r="N19" s="464">
        <f aca="true" t="shared" si="10" ref="N19:N29">IF(ISERROR(G19/M19-1),"         /0",(G19/M19-1))</f>
        <v>0.08818606655176975</v>
      </c>
      <c r="O19" s="458">
        <v>253269</v>
      </c>
      <c r="P19" s="459">
        <v>238797</v>
      </c>
      <c r="Q19" s="460">
        <v>836</v>
      </c>
      <c r="R19" s="459">
        <v>2206</v>
      </c>
      <c r="S19" s="461">
        <f aca="true" t="shared" si="11" ref="S19:S29">SUM(O19:R19)</f>
        <v>495108</v>
      </c>
      <c r="T19" s="462">
        <f aca="true" t="shared" si="12" ref="T19:T29">S19/$S$10</f>
        <v>0.030287407004297794</v>
      </c>
      <c r="U19" s="463">
        <v>254963</v>
      </c>
      <c r="V19" s="459">
        <v>238983</v>
      </c>
      <c r="W19" s="460">
        <v>2656</v>
      </c>
      <c r="X19" s="459">
        <v>3409</v>
      </c>
      <c r="Y19" s="461">
        <f aca="true" t="shared" si="13" ref="Y19:Y29">SUM(U19:X19)</f>
        <v>500011</v>
      </c>
      <c r="Z19" s="465">
        <f aca="true" t="shared" si="14" ref="Z19:Z29">IF(ISERROR(S19/Y19-1),"         /0",IF(S19/Y19&gt;5,"  *  ",(S19/Y19-1)))</f>
        <v>-0.009805784272746032</v>
      </c>
    </row>
    <row r="20" spans="1:26" ht="21" customHeight="1">
      <c r="A20" s="499" t="s">
        <v>475</v>
      </c>
      <c r="B20" s="457" t="s">
        <v>476</v>
      </c>
      <c r="C20" s="458">
        <v>37981</v>
      </c>
      <c r="D20" s="459">
        <v>38281</v>
      </c>
      <c r="E20" s="460">
        <v>3371</v>
      </c>
      <c r="F20" s="459">
        <v>3344</v>
      </c>
      <c r="G20" s="461">
        <f t="shared" si="6"/>
        <v>82977</v>
      </c>
      <c r="H20" s="462">
        <f t="shared" si="8"/>
        <v>0.02041198372886159</v>
      </c>
      <c r="I20" s="463">
        <v>40049</v>
      </c>
      <c r="J20" s="459">
        <v>40424</v>
      </c>
      <c r="K20" s="460">
        <v>5015</v>
      </c>
      <c r="L20" s="459">
        <v>5138</v>
      </c>
      <c r="M20" s="461">
        <f t="shared" si="9"/>
        <v>90626</v>
      </c>
      <c r="N20" s="464">
        <f t="shared" si="10"/>
        <v>-0.08440182729018164</v>
      </c>
      <c r="O20" s="458">
        <v>161514</v>
      </c>
      <c r="P20" s="459">
        <v>168181</v>
      </c>
      <c r="Q20" s="460">
        <v>13466</v>
      </c>
      <c r="R20" s="459">
        <v>15667</v>
      </c>
      <c r="S20" s="461">
        <f t="shared" si="11"/>
        <v>358828</v>
      </c>
      <c r="T20" s="462">
        <f t="shared" si="12"/>
        <v>0.021950705059377285</v>
      </c>
      <c r="U20" s="463">
        <v>159009</v>
      </c>
      <c r="V20" s="459">
        <v>165789</v>
      </c>
      <c r="W20" s="460">
        <v>19780</v>
      </c>
      <c r="X20" s="459">
        <v>21473</v>
      </c>
      <c r="Y20" s="461">
        <f t="shared" si="13"/>
        <v>366051</v>
      </c>
      <c r="Z20" s="465">
        <f t="shared" si="14"/>
        <v>-0.019732223105523583</v>
      </c>
    </row>
    <row r="21" spans="1:26" ht="21" customHeight="1">
      <c r="A21" s="499" t="s">
        <v>477</v>
      </c>
      <c r="B21" s="457" t="s">
        <v>478</v>
      </c>
      <c r="C21" s="458">
        <v>39299</v>
      </c>
      <c r="D21" s="459">
        <v>39285</v>
      </c>
      <c r="E21" s="460">
        <v>4</v>
      </c>
      <c r="F21" s="459">
        <v>16</v>
      </c>
      <c r="G21" s="461">
        <f t="shared" si="6"/>
        <v>78604</v>
      </c>
      <c r="H21" s="462">
        <f>G21/$G$10</f>
        <v>0.0193362446102346</v>
      </c>
      <c r="I21" s="463">
        <v>35220</v>
      </c>
      <c r="J21" s="459">
        <v>33589</v>
      </c>
      <c r="K21" s="460">
        <v>450</v>
      </c>
      <c r="L21" s="459">
        <v>303</v>
      </c>
      <c r="M21" s="461">
        <f>SUM(I21:L21)</f>
        <v>69562</v>
      </c>
      <c r="N21" s="464">
        <f>IF(ISERROR(G21/M21-1),"         /0",(G21/M21-1))</f>
        <v>0.129984761795233</v>
      </c>
      <c r="O21" s="458">
        <v>159639</v>
      </c>
      <c r="P21" s="459">
        <v>149361</v>
      </c>
      <c r="Q21" s="460">
        <v>330</v>
      </c>
      <c r="R21" s="459">
        <v>369</v>
      </c>
      <c r="S21" s="461">
        <f>SUM(O21:R21)</f>
        <v>309699</v>
      </c>
      <c r="T21" s="462">
        <f>S21/$S$10</f>
        <v>0.018945320337833405</v>
      </c>
      <c r="U21" s="463">
        <v>138502</v>
      </c>
      <c r="V21" s="459">
        <v>133640</v>
      </c>
      <c r="W21" s="460">
        <v>728</v>
      </c>
      <c r="X21" s="459">
        <v>608</v>
      </c>
      <c r="Y21" s="461">
        <f>SUM(U21:X21)</f>
        <v>273478</v>
      </c>
      <c r="Z21" s="465">
        <f>IF(ISERROR(S21/Y21-1),"         /0",IF(S21/Y21&gt;5,"  *  ",(S21/Y21-1)))</f>
        <v>0.1324457543202744</v>
      </c>
    </row>
    <row r="22" spans="1:26" ht="21" customHeight="1">
      <c r="A22" s="499" t="s">
        <v>479</v>
      </c>
      <c r="B22" s="457" t="s">
        <v>480</v>
      </c>
      <c r="C22" s="458">
        <v>37741</v>
      </c>
      <c r="D22" s="459">
        <v>35453</v>
      </c>
      <c r="E22" s="460">
        <v>252</v>
      </c>
      <c r="F22" s="459">
        <v>352</v>
      </c>
      <c r="G22" s="461">
        <f t="shared" si="6"/>
        <v>73798</v>
      </c>
      <c r="H22" s="462">
        <f>G22/$G$10</f>
        <v>0.01815398936117873</v>
      </c>
      <c r="I22" s="463">
        <v>34489</v>
      </c>
      <c r="J22" s="459">
        <v>31110</v>
      </c>
      <c r="K22" s="460">
        <v>418</v>
      </c>
      <c r="L22" s="459">
        <v>438</v>
      </c>
      <c r="M22" s="461">
        <f>SUM(I22:L22)</f>
        <v>66455</v>
      </c>
      <c r="N22" s="464">
        <f>IF(ISERROR(G22/M22-1),"         /0",(G22/M22-1))</f>
        <v>0.11049582424196824</v>
      </c>
      <c r="O22" s="458">
        <v>149196</v>
      </c>
      <c r="P22" s="459">
        <v>137853</v>
      </c>
      <c r="Q22" s="460">
        <v>636</v>
      </c>
      <c r="R22" s="459">
        <v>915</v>
      </c>
      <c r="S22" s="461">
        <f>SUM(O22:R22)</f>
        <v>288600</v>
      </c>
      <c r="T22" s="462">
        <f>S22/$S$10</f>
        <v>0.017654624165718072</v>
      </c>
      <c r="U22" s="463">
        <v>136493</v>
      </c>
      <c r="V22" s="459">
        <v>126210</v>
      </c>
      <c r="W22" s="460">
        <v>1075</v>
      </c>
      <c r="X22" s="459">
        <v>1305</v>
      </c>
      <c r="Y22" s="461">
        <f>SUM(U22:X22)</f>
        <v>265083</v>
      </c>
      <c r="Z22" s="465">
        <f>IF(ISERROR(S22/Y22-1),"         /0",IF(S22/Y22&gt;5,"  *  ",(S22/Y22-1)))</f>
        <v>0.0887156098278652</v>
      </c>
    </row>
    <row r="23" spans="1:26" ht="21" customHeight="1">
      <c r="A23" s="499" t="s">
        <v>481</v>
      </c>
      <c r="B23" s="457" t="s">
        <v>482</v>
      </c>
      <c r="C23" s="458">
        <v>16985</v>
      </c>
      <c r="D23" s="459">
        <v>16850</v>
      </c>
      <c r="E23" s="460">
        <v>1769</v>
      </c>
      <c r="F23" s="459">
        <v>1831</v>
      </c>
      <c r="G23" s="461">
        <f t="shared" si="6"/>
        <v>37435</v>
      </c>
      <c r="H23" s="462">
        <f>G23/$G$10</f>
        <v>0.009208848366293475</v>
      </c>
      <c r="I23" s="463">
        <v>16493</v>
      </c>
      <c r="J23" s="459">
        <v>17265</v>
      </c>
      <c r="K23" s="460">
        <v>1062</v>
      </c>
      <c r="L23" s="459">
        <v>1129</v>
      </c>
      <c r="M23" s="461">
        <f>SUM(I23:L23)</f>
        <v>35949</v>
      </c>
      <c r="N23" s="464">
        <f>IF(ISERROR(G23/M23-1),"         /0",(G23/M23-1))</f>
        <v>0.041336337589362726</v>
      </c>
      <c r="O23" s="458">
        <v>67477</v>
      </c>
      <c r="P23" s="459">
        <v>63078</v>
      </c>
      <c r="Q23" s="460">
        <v>2298</v>
      </c>
      <c r="R23" s="459">
        <v>2295</v>
      </c>
      <c r="S23" s="461">
        <f>SUM(O23:R23)</f>
        <v>135148</v>
      </c>
      <c r="T23" s="462">
        <f>S23/$S$10</f>
        <v>0.008267453730937166</v>
      </c>
      <c r="U23" s="463">
        <v>64994</v>
      </c>
      <c r="V23" s="459">
        <v>63640</v>
      </c>
      <c r="W23" s="460">
        <v>1311</v>
      </c>
      <c r="X23" s="459">
        <v>1287</v>
      </c>
      <c r="Y23" s="461">
        <f>SUM(U23:X23)</f>
        <v>131232</v>
      </c>
      <c r="Z23" s="465">
        <f>IF(ISERROR(S23/Y23-1),"         /0",IF(S23/Y23&gt;5,"  *  ",(S23/Y23-1)))</f>
        <v>0.029840282857839462</v>
      </c>
    </row>
    <row r="24" spans="1:26" ht="21" customHeight="1">
      <c r="A24" s="499" t="s">
        <v>483</v>
      </c>
      <c r="B24" s="457" t="s">
        <v>484</v>
      </c>
      <c r="C24" s="458">
        <v>13768</v>
      </c>
      <c r="D24" s="459">
        <v>13206</v>
      </c>
      <c r="E24" s="460">
        <v>1525</v>
      </c>
      <c r="F24" s="459">
        <v>1510</v>
      </c>
      <c r="G24" s="461">
        <f t="shared" si="6"/>
        <v>30009</v>
      </c>
      <c r="H24" s="462">
        <f t="shared" si="8"/>
        <v>0.007382084429654091</v>
      </c>
      <c r="I24" s="463">
        <v>12988</v>
      </c>
      <c r="J24" s="459">
        <v>13279</v>
      </c>
      <c r="K24" s="460">
        <v>1407</v>
      </c>
      <c r="L24" s="459">
        <v>1445</v>
      </c>
      <c r="M24" s="461">
        <f t="shared" si="9"/>
        <v>29119</v>
      </c>
      <c r="N24" s="464">
        <f t="shared" si="10"/>
        <v>0.03056423640921735</v>
      </c>
      <c r="O24" s="458">
        <v>55558</v>
      </c>
      <c r="P24" s="459">
        <v>49217</v>
      </c>
      <c r="Q24" s="460">
        <v>5468</v>
      </c>
      <c r="R24" s="459">
        <v>6270</v>
      </c>
      <c r="S24" s="461">
        <f t="shared" si="11"/>
        <v>116513</v>
      </c>
      <c r="T24" s="462">
        <f t="shared" si="12"/>
        <v>0.007127488653570027</v>
      </c>
      <c r="U24" s="463">
        <v>55878</v>
      </c>
      <c r="V24" s="459">
        <v>50277</v>
      </c>
      <c r="W24" s="460">
        <v>6206</v>
      </c>
      <c r="X24" s="459">
        <v>6454</v>
      </c>
      <c r="Y24" s="461">
        <f t="shared" si="13"/>
        <v>118815</v>
      </c>
      <c r="Z24" s="465">
        <f t="shared" si="14"/>
        <v>-0.019374658081891982</v>
      </c>
    </row>
    <row r="25" spans="1:26" ht="21" customHeight="1">
      <c r="A25" s="499" t="s">
        <v>485</v>
      </c>
      <c r="B25" s="457" t="s">
        <v>486</v>
      </c>
      <c r="C25" s="458">
        <v>13741</v>
      </c>
      <c r="D25" s="459">
        <v>13458</v>
      </c>
      <c r="E25" s="460">
        <v>3</v>
      </c>
      <c r="F25" s="459">
        <v>7</v>
      </c>
      <c r="G25" s="461">
        <f t="shared" si="6"/>
        <v>27209</v>
      </c>
      <c r="H25" s="462">
        <f t="shared" si="8"/>
        <v>0.0066932965192594935</v>
      </c>
      <c r="I25" s="463">
        <v>12896</v>
      </c>
      <c r="J25" s="459">
        <v>11949</v>
      </c>
      <c r="K25" s="460">
        <v>426</v>
      </c>
      <c r="L25" s="459">
        <v>402</v>
      </c>
      <c r="M25" s="461">
        <f t="shared" si="9"/>
        <v>25673</v>
      </c>
      <c r="N25" s="464">
        <f t="shared" si="10"/>
        <v>0.05982939274724419</v>
      </c>
      <c r="O25" s="458">
        <v>57614</v>
      </c>
      <c r="P25" s="459">
        <v>55369</v>
      </c>
      <c r="Q25" s="460">
        <v>68</v>
      </c>
      <c r="R25" s="459">
        <v>526</v>
      </c>
      <c r="S25" s="461">
        <f t="shared" si="11"/>
        <v>113577</v>
      </c>
      <c r="T25" s="462">
        <f t="shared" si="12"/>
        <v>0.006947883745217469</v>
      </c>
      <c r="U25" s="463">
        <v>48058</v>
      </c>
      <c r="V25" s="459">
        <v>46278</v>
      </c>
      <c r="W25" s="460">
        <v>1005</v>
      </c>
      <c r="X25" s="459">
        <v>1155</v>
      </c>
      <c r="Y25" s="461">
        <f t="shared" si="13"/>
        <v>96496</v>
      </c>
      <c r="Z25" s="465">
        <f t="shared" si="14"/>
        <v>0.17701251865362289</v>
      </c>
    </row>
    <row r="26" spans="1:26" ht="21" customHeight="1">
      <c r="A26" s="499" t="s">
        <v>487</v>
      </c>
      <c r="B26" s="457" t="s">
        <v>488</v>
      </c>
      <c r="C26" s="458">
        <v>12257</v>
      </c>
      <c r="D26" s="459">
        <v>12023</v>
      </c>
      <c r="E26" s="460">
        <v>666</v>
      </c>
      <c r="F26" s="459">
        <v>512</v>
      </c>
      <c r="G26" s="461">
        <f t="shared" si="6"/>
        <v>25458</v>
      </c>
      <c r="H26" s="462">
        <f t="shared" si="8"/>
        <v>0.0062625580795805874</v>
      </c>
      <c r="I26" s="463">
        <v>10996</v>
      </c>
      <c r="J26" s="459">
        <v>10670</v>
      </c>
      <c r="K26" s="460">
        <v>466</v>
      </c>
      <c r="L26" s="459">
        <v>435</v>
      </c>
      <c r="M26" s="461">
        <f t="shared" si="9"/>
        <v>22567</v>
      </c>
      <c r="N26" s="464">
        <f t="shared" si="10"/>
        <v>0.12810741347985988</v>
      </c>
      <c r="O26" s="458">
        <v>44373</v>
      </c>
      <c r="P26" s="459">
        <v>43651</v>
      </c>
      <c r="Q26" s="460">
        <v>1782</v>
      </c>
      <c r="R26" s="459">
        <v>1506</v>
      </c>
      <c r="S26" s="461">
        <f t="shared" si="11"/>
        <v>91312</v>
      </c>
      <c r="T26" s="462">
        <f t="shared" si="12"/>
        <v>0.005585859465765934</v>
      </c>
      <c r="U26" s="463">
        <v>41888</v>
      </c>
      <c r="V26" s="459">
        <v>40878</v>
      </c>
      <c r="W26" s="460">
        <v>1414</v>
      </c>
      <c r="X26" s="459">
        <v>1344</v>
      </c>
      <c r="Y26" s="461">
        <f t="shared" si="13"/>
        <v>85524</v>
      </c>
      <c r="Z26" s="465">
        <f t="shared" si="14"/>
        <v>0.06767690940554694</v>
      </c>
    </row>
    <row r="27" spans="1:26" ht="21" customHeight="1">
      <c r="A27" s="499" t="s">
        <v>489</v>
      </c>
      <c r="B27" s="457" t="s">
        <v>490</v>
      </c>
      <c r="C27" s="458">
        <v>12392</v>
      </c>
      <c r="D27" s="459">
        <v>12155</v>
      </c>
      <c r="E27" s="460">
        <v>485</v>
      </c>
      <c r="F27" s="459">
        <v>404</v>
      </c>
      <c r="G27" s="461">
        <f t="shared" si="6"/>
        <v>25436</v>
      </c>
      <c r="H27" s="462">
        <f t="shared" si="8"/>
        <v>0.006257146174570344</v>
      </c>
      <c r="I27" s="463">
        <v>13177</v>
      </c>
      <c r="J27" s="459">
        <v>12764</v>
      </c>
      <c r="K27" s="460">
        <v>109</v>
      </c>
      <c r="L27" s="459">
        <v>100</v>
      </c>
      <c r="M27" s="461">
        <f t="shared" si="9"/>
        <v>26150</v>
      </c>
      <c r="N27" s="464">
        <f t="shared" si="10"/>
        <v>-0.027304015296367168</v>
      </c>
      <c r="O27" s="458">
        <v>50654</v>
      </c>
      <c r="P27" s="459">
        <v>47102</v>
      </c>
      <c r="Q27" s="460">
        <v>1136</v>
      </c>
      <c r="R27" s="459">
        <v>1251</v>
      </c>
      <c r="S27" s="461">
        <f t="shared" si="11"/>
        <v>100143</v>
      </c>
      <c r="T27" s="462">
        <f t="shared" si="12"/>
        <v>0.006126081177503482</v>
      </c>
      <c r="U27" s="463">
        <v>51175</v>
      </c>
      <c r="V27" s="459">
        <v>49213</v>
      </c>
      <c r="W27" s="460">
        <v>268</v>
      </c>
      <c r="X27" s="459">
        <v>371</v>
      </c>
      <c r="Y27" s="461">
        <f t="shared" si="13"/>
        <v>101027</v>
      </c>
      <c r="Z27" s="465">
        <f t="shared" si="14"/>
        <v>-0.008750136102230077</v>
      </c>
    </row>
    <row r="28" spans="1:26" ht="21" customHeight="1">
      <c r="A28" s="499" t="s">
        <v>491</v>
      </c>
      <c r="B28" s="457" t="s">
        <v>492</v>
      </c>
      <c r="C28" s="458">
        <v>10793</v>
      </c>
      <c r="D28" s="459">
        <v>10952</v>
      </c>
      <c r="E28" s="460">
        <v>1235</v>
      </c>
      <c r="F28" s="459">
        <v>1177</v>
      </c>
      <c r="G28" s="461">
        <f t="shared" si="6"/>
        <v>24157</v>
      </c>
      <c r="H28" s="462">
        <f t="shared" si="8"/>
        <v>0.005942517696929384</v>
      </c>
      <c r="I28" s="463">
        <v>9000</v>
      </c>
      <c r="J28" s="459">
        <v>9043</v>
      </c>
      <c r="K28" s="460">
        <v>373</v>
      </c>
      <c r="L28" s="459">
        <v>210</v>
      </c>
      <c r="M28" s="461">
        <f t="shared" si="9"/>
        <v>18626</v>
      </c>
      <c r="N28" s="464">
        <f t="shared" si="10"/>
        <v>0.29695049930205086</v>
      </c>
      <c r="O28" s="458">
        <v>40558</v>
      </c>
      <c r="P28" s="459">
        <v>41722</v>
      </c>
      <c r="Q28" s="460">
        <v>2659</v>
      </c>
      <c r="R28" s="459">
        <v>2830</v>
      </c>
      <c r="S28" s="461">
        <f t="shared" si="11"/>
        <v>87769</v>
      </c>
      <c r="T28" s="462">
        <f t="shared" si="12"/>
        <v>0.005369122343731495</v>
      </c>
      <c r="U28" s="463">
        <v>36634</v>
      </c>
      <c r="V28" s="459">
        <v>37733</v>
      </c>
      <c r="W28" s="460">
        <v>1784</v>
      </c>
      <c r="X28" s="459">
        <v>1396</v>
      </c>
      <c r="Y28" s="461">
        <f t="shared" si="13"/>
        <v>77547</v>
      </c>
      <c r="Z28" s="465">
        <f t="shared" si="14"/>
        <v>0.13181683366216612</v>
      </c>
    </row>
    <row r="29" spans="1:26" ht="21" customHeight="1">
      <c r="A29" s="499" t="s">
        <v>493</v>
      </c>
      <c r="B29" s="457" t="s">
        <v>494</v>
      </c>
      <c r="C29" s="458">
        <v>11445</v>
      </c>
      <c r="D29" s="459">
        <v>11978</v>
      </c>
      <c r="E29" s="460">
        <v>268</v>
      </c>
      <c r="F29" s="459">
        <v>231</v>
      </c>
      <c r="G29" s="461">
        <f t="shared" si="6"/>
        <v>23922</v>
      </c>
      <c r="H29" s="462">
        <f t="shared" si="8"/>
        <v>0.005884708711592694</v>
      </c>
      <c r="I29" s="463">
        <v>13543</v>
      </c>
      <c r="J29" s="459">
        <v>12796</v>
      </c>
      <c r="K29" s="460">
        <v>224</v>
      </c>
      <c r="L29" s="459">
        <v>227</v>
      </c>
      <c r="M29" s="461">
        <f t="shared" si="9"/>
        <v>26790</v>
      </c>
      <c r="N29" s="464">
        <f t="shared" si="10"/>
        <v>-0.10705487122060475</v>
      </c>
      <c r="O29" s="458">
        <v>46683</v>
      </c>
      <c r="P29" s="459">
        <v>46578</v>
      </c>
      <c r="Q29" s="460">
        <v>1384</v>
      </c>
      <c r="R29" s="459">
        <v>985</v>
      </c>
      <c r="S29" s="461">
        <f t="shared" si="11"/>
        <v>95630</v>
      </c>
      <c r="T29" s="462">
        <f t="shared" si="12"/>
        <v>0.005850005921578722</v>
      </c>
      <c r="U29" s="463">
        <v>54092</v>
      </c>
      <c r="V29" s="459">
        <v>51568</v>
      </c>
      <c r="W29" s="460">
        <v>925</v>
      </c>
      <c r="X29" s="459">
        <v>870</v>
      </c>
      <c r="Y29" s="461">
        <f t="shared" si="13"/>
        <v>107455</v>
      </c>
      <c r="Z29" s="465">
        <f t="shared" si="14"/>
        <v>-0.110046065794984</v>
      </c>
    </row>
    <row r="30" spans="1:26" ht="21" customHeight="1">
      <c r="A30" s="499" t="s">
        <v>495</v>
      </c>
      <c r="B30" s="457" t="s">
        <v>496</v>
      </c>
      <c r="C30" s="458">
        <v>10544</v>
      </c>
      <c r="D30" s="459">
        <v>9693</v>
      </c>
      <c r="E30" s="460">
        <v>2</v>
      </c>
      <c r="F30" s="459">
        <v>5</v>
      </c>
      <c r="G30" s="461">
        <f t="shared" si="6"/>
        <v>20244</v>
      </c>
      <c r="H30" s="462">
        <f>G30/$G$10</f>
        <v>0.004979936592152934</v>
      </c>
      <c r="I30" s="463">
        <v>7284</v>
      </c>
      <c r="J30" s="459">
        <v>6837</v>
      </c>
      <c r="K30" s="460">
        <v>97</v>
      </c>
      <c r="L30" s="459">
        <v>125</v>
      </c>
      <c r="M30" s="461">
        <f>SUM(I30:L30)</f>
        <v>14343</v>
      </c>
      <c r="N30" s="464">
        <f>IF(ISERROR(G30/M30-1),"         /0",(G30/M30-1))</f>
        <v>0.411420204978038</v>
      </c>
      <c r="O30" s="458">
        <v>39541</v>
      </c>
      <c r="P30" s="459">
        <v>36680</v>
      </c>
      <c r="Q30" s="460">
        <v>139</v>
      </c>
      <c r="R30" s="459">
        <v>29</v>
      </c>
      <c r="S30" s="461">
        <f>SUM(O30:R30)</f>
        <v>76389</v>
      </c>
      <c r="T30" s="462">
        <f>S30/$S$10</f>
        <v>0.00467296980386361</v>
      </c>
      <c r="U30" s="463">
        <v>27823</v>
      </c>
      <c r="V30" s="459">
        <v>26107</v>
      </c>
      <c r="W30" s="460">
        <v>285</v>
      </c>
      <c r="X30" s="459">
        <v>158</v>
      </c>
      <c r="Y30" s="461">
        <f>SUM(U30:X30)</f>
        <v>54373</v>
      </c>
      <c r="Z30" s="465">
        <f>IF(ISERROR(S30/Y30-1),"         /0",IF(S30/Y30&gt;5,"  *  ",(S30/Y30-1)))</f>
        <v>0.40490684714840075</v>
      </c>
    </row>
    <row r="31" spans="1:26" ht="21" customHeight="1">
      <c r="A31" s="499" t="s">
        <v>497</v>
      </c>
      <c r="B31" s="457" t="s">
        <v>498</v>
      </c>
      <c r="C31" s="458">
        <v>9317</v>
      </c>
      <c r="D31" s="459">
        <v>9191</v>
      </c>
      <c r="E31" s="460">
        <v>4</v>
      </c>
      <c r="F31" s="459">
        <v>8</v>
      </c>
      <c r="G31" s="461">
        <f t="shared" si="6"/>
        <v>18520</v>
      </c>
      <c r="H31" s="462">
        <f>G31/$G$10</f>
        <v>0.00455584003589569</v>
      </c>
      <c r="I31" s="463">
        <v>8300</v>
      </c>
      <c r="J31" s="459">
        <v>7814</v>
      </c>
      <c r="K31" s="460">
        <v>21</v>
      </c>
      <c r="L31" s="459">
        <v>100</v>
      </c>
      <c r="M31" s="461">
        <f>SUM(I31:L31)</f>
        <v>16235</v>
      </c>
      <c r="N31" s="464">
        <f>IF(ISERROR(G31/M31-1),"         /0",(G31/M31-1))</f>
        <v>0.1407453033569448</v>
      </c>
      <c r="O31" s="458">
        <v>36115</v>
      </c>
      <c r="P31" s="459">
        <v>34469</v>
      </c>
      <c r="Q31" s="460">
        <v>180</v>
      </c>
      <c r="R31" s="459">
        <v>169</v>
      </c>
      <c r="S31" s="461">
        <f>SUM(O31:R31)</f>
        <v>70933</v>
      </c>
      <c r="T31" s="462">
        <f>S31/$S$10</f>
        <v>0.004339208094064033</v>
      </c>
      <c r="U31" s="463">
        <v>33674</v>
      </c>
      <c r="V31" s="459">
        <v>32910</v>
      </c>
      <c r="W31" s="460">
        <v>124</v>
      </c>
      <c r="X31" s="459">
        <v>177</v>
      </c>
      <c r="Y31" s="461">
        <f>SUM(U31:X31)</f>
        <v>66885</v>
      </c>
      <c r="Z31" s="465">
        <f>IF(ISERROR(S31/Y31-1),"         /0",IF(S31/Y31&gt;5,"  *  ",(S31/Y31-1)))</f>
        <v>0.06052179113403611</v>
      </c>
    </row>
    <row r="32" spans="1:26" ht="21" customHeight="1">
      <c r="A32" s="499" t="s">
        <v>499</v>
      </c>
      <c r="B32" s="457" t="s">
        <v>500</v>
      </c>
      <c r="C32" s="458">
        <v>8319</v>
      </c>
      <c r="D32" s="459">
        <v>8255</v>
      </c>
      <c r="E32" s="460">
        <v>8</v>
      </c>
      <c r="F32" s="459">
        <v>8</v>
      </c>
      <c r="G32" s="461">
        <f t="shared" si="6"/>
        <v>16590</v>
      </c>
      <c r="H32" s="462">
        <f>G32/$G$10</f>
        <v>0.004081068369087986</v>
      </c>
      <c r="I32" s="463">
        <v>8502</v>
      </c>
      <c r="J32" s="459">
        <v>8301</v>
      </c>
      <c r="K32" s="460">
        <v>519</v>
      </c>
      <c r="L32" s="459">
        <v>549</v>
      </c>
      <c r="M32" s="461">
        <f>SUM(I32:L32)</f>
        <v>17871</v>
      </c>
      <c r="N32" s="464">
        <f>IF(ISERROR(G32/M32-1),"         /0",(G32/M32-1))</f>
        <v>-0.0716803760282021</v>
      </c>
      <c r="O32" s="458">
        <v>33491</v>
      </c>
      <c r="P32" s="459">
        <v>32277</v>
      </c>
      <c r="Q32" s="460">
        <v>85</v>
      </c>
      <c r="R32" s="459">
        <v>102</v>
      </c>
      <c r="S32" s="461">
        <f>SUM(O32:R32)</f>
        <v>65955</v>
      </c>
      <c r="T32" s="462">
        <f>S32/$S$10</f>
        <v>0.004034687237872264</v>
      </c>
      <c r="U32" s="463">
        <v>31288</v>
      </c>
      <c r="V32" s="459">
        <v>30551</v>
      </c>
      <c r="W32" s="460">
        <v>2270</v>
      </c>
      <c r="X32" s="459">
        <v>2304</v>
      </c>
      <c r="Y32" s="461">
        <f>SUM(U32:X32)</f>
        <v>66413</v>
      </c>
      <c r="Z32" s="465">
        <f>IF(ISERROR(S32/Y32-1),"         /0",IF(S32/Y32&gt;5,"  *  ",(S32/Y32-1)))</f>
        <v>-0.006896240193937975</v>
      </c>
    </row>
    <row r="33" spans="1:26" ht="21" customHeight="1">
      <c r="A33" s="499" t="s">
        <v>501</v>
      </c>
      <c r="B33" s="457" t="s">
        <v>502</v>
      </c>
      <c r="C33" s="458">
        <v>3612</v>
      </c>
      <c r="D33" s="459">
        <v>3689</v>
      </c>
      <c r="E33" s="460">
        <v>3265</v>
      </c>
      <c r="F33" s="459">
        <v>3264</v>
      </c>
      <c r="G33" s="461">
        <f t="shared" si="6"/>
        <v>13830</v>
      </c>
      <c r="H33" s="462">
        <f>G33/$G$10</f>
        <v>0.0034021202859847405</v>
      </c>
      <c r="I33" s="463">
        <v>4178</v>
      </c>
      <c r="J33" s="459">
        <v>3779</v>
      </c>
      <c r="K33" s="460">
        <v>2910</v>
      </c>
      <c r="L33" s="459">
        <v>2870</v>
      </c>
      <c r="M33" s="461">
        <f>SUM(I33:L33)</f>
        <v>13737</v>
      </c>
      <c r="N33" s="464">
        <f>IF(ISERROR(G33/M33-1),"         /0",(G33/M33-1))</f>
        <v>0.006770037126009987</v>
      </c>
      <c r="O33" s="458">
        <v>16683</v>
      </c>
      <c r="P33" s="459">
        <v>16024</v>
      </c>
      <c r="Q33" s="460">
        <v>11952</v>
      </c>
      <c r="R33" s="459">
        <v>11823</v>
      </c>
      <c r="S33" s="461">
        <f>SUM(O33:R33)</f>
        <v>56482</v>
      </c>
      <c r="T33" s="462">
        <f>S33/$S$10</f>
        <v>0.0034551922457660713</v>
      </c>
      <c r="U33" s="463">
        <v>16942</v>
      </c>
      <c r="V33" s="459">
        <v>15540</v>
      </c>
      <c r="W33" s="460">
        <v>12300</v>
      </c>
      <c r="X33" s="459">
        <v>12188</v>
      </c>
      <c r="Y33" s="461">
        <f>SUM(U33:X33)</f>
        <v>56970</v>
      </c>
      <c r="Z33" s="465">
        <f>IF(ISERROR(S33/Y33-1),"         /0",IF(S33/Y33&gt;5,"  *  ",(S33/Y33-1)))</f>
        <v>-0.008565911883447463</v>
      </c>
    </row>
    <row r="34" spans="1:26" ht="21" customHeight="1">
      <c r="A34" s="499" t="s">
        <v>503</v>
      </c>
      <c r="B34" s="457" t="s">
        <v>504</v>
      </c>
      <c r="C34" s="458">
        <v>6524</v>
      </c>
      <c r="D34" s="459">
        <v>5958</v>
      </c>
      <c r="E34" s="460">
        <v>601</v>
      </c>
      <c r="F34" s="459">
        <v>517</v>
      </c>
      <c r="G34" s="461">
        <f t="shared" si="6"/>
        <v>13600</v>
      </c>
      <c r="H34" s="462">
        <f>G34/$G$10</f>
        <v>0.00334554127905947</v>
      </c>
      <c r="I34" s="463">
        <v>4715</v>
      </c>
      <c r="J34" s="459">
        <v>4327</v>
      </c>
      <c r="K34" s="460">
        <v>198</v>
      </c>
      <c r="L34" s="459">
        <v>234</v>
      </c>
      <c r="M34" s="461">
        <f>SUM(I34:L34)</f>
        <v>9474</v>
      </c>
      <c r="N34" s="464">
        <f>IF(ISERROR(G34/M34-1),"         /0",(G34/M34-1))</f>
        <v>0.4355077052987122</v>
      </c>
      <c r="O34" s="458">
        <v>20662</v>
      </c>
      <c r="P34" s="459">
        <v>19170</v>
      </c>
      <c r="Q34" s="460">
        <v>3413</v>
      </c>
      <c r="R34" s="459">
        <v>2581</v>
      </c>
      <c r="S34" s="461">
        <f>SUM(O34:R34)</f>
        <v>45826</v>
      </c>
      <c r="T34" s="462">
        <f>S34/$S$10</f>
        <v>0.00280332919964725</v>
      </c>
      <c r="U34" s="463">
        <v>18868</v>
      </c>
      <c r="V34" s="459">
        <v>17307</v>
      </c>
      <c r="W34" s="460">
        <v>796</v>
      </c>
      <c r="X34" s="459">
        <v>910</v>
      </c>
      <c r="Y34" s="461">
        <f>SUM(U34:X34)</f>
        <v>37881</v>
      </c>
      <c r="Z34" s="465">
        <f>IF(ISERROR(S34/Y34-1),"         /0",IF(S34/Y34&gt;5,"  *  ",(S34/Y34-1)))</f>
        <v>0.2097357514321163</v>
      </c>
    </row>
    <row r="35" spans="1:26" ht="21" customHeight="1">
      <c r="A35" s="499" t="s">
        <v>505</v>
      </c>
      <c r="B35" s="457" t="s">
        <v>506</v>
      </c>
      <c r="C35" s="458">
        <v>5358</v>
      </c>
      <c r="D35" s="459">
        <v>5265</v>
      </c>
      <c r="E35" s="460">
        <v>161</v>
      </c>
      <c r="F35" s="459">
        <v>217</v>
      </c>
      <c r="G35" s="461">
        <f t="shared" si="6"/>
        <v>11001</v>
      </c>
      <c r="H35" s="462">
        <f aca="true" t="shared" si="15" ref="H35:H47">G35/$G$10</f>
        <v>0.002706198500803914</v>
      </c>
      <c r="I35" s="463">
        <v>4770</v>
      </c>
      <c r="J35" s="459">
        <v>4807</v>
      </c>
      <c r="K35" s="460">
        <v>177</v>
      </c>
      <c r="L35" s="459">
        <v>160</v>
      </c>
      <c r="M35" s="461">
        <f aca="true" t="shared" si="16" ref="M35:M47">SUM(I35:L35)</f>
        <v>9914</v>
      </c>
      <c r="N35" s="464">
        <f aca="true" t="shared" si="17" ref="N35:N47">IF(ISERROR(G35/M35-1),"         /0",(G35/M35-1))</f>
        <v>0.10964292919104301</v>
      </c>
      <c r="O35" s="458">
        <v>20121</v>
      </c>
      <c r="P35" s="459">
        <v>19999</v>
      </c>
      <c r="Q35" s="460">
        <v>655</v>
      </c>
      <c r="R35" s="459">
        <v>711</v>
      </c>
      <c r="S35" s="461">
        <f aca="true" t="shared" si="18" ref="S35:S47">SUM(O35:R35)</f>
        <v>41486</v>
      </c>
      <c r="T35" s="462">
        <f aca="true" t="shared" si="19" ref="T35:T47">S35/$S$10</f>
        <v>0.002537836930488496</v>
      </c>
      <c r="U35" s="463">
        <v>17198</v>
      </c>
      <c r="V35" s="459">
        <v>17313</v>
      </c>
      <c r="W35" s="460">
        <v>822</v>
      </c>
      <c r="X35" s="459">
        <v>773</v>
      </c>
      <c r="Y35" s="461">
        <f aca="true" t="shared" si="20" ref="Y35:Y47">SUM(U35:X35)</f>
        <v>36106</v>
      </c>
      <c r="Z35" s="465">
        <f aca="true" t="shared" si="21" ref="Z35:Z47">IF(ISERROR(S35/Y35-1),"         /0",IF(S35/Y35&gt;5,"  *  ",(S35/Y35-1)))</f>
        <v>0.14900570542292146</v>
      </c>
    </row>
    <row r="36" spans="1:26" ht="21" customHeight="1">
      <c r="A36" s="499" t="s">
        <v>507</v>
      </c>
      <c r="B36" s="457" t="s">
        <v>508</v>
      </c>
      <c r="C36" s="458">
        <v>5510</v>
      </c>
      <c r="D36" s="459">
        <v>5358</v>
      </c>
      <c r="E36" s="460">
        <v>36</v>
      </c>
      <c r="F36" s="459">
        <v>34</v>
      </c>
      <c r="G36" s="461">
        <f t="shared" si="6"/>
        <v>10938</v>
      </c>
      <c r="H36" s="462">
        <f t="shared" si="15"/>
        <v>0.0026907007728200353</v>
      </c>
      <c r="I36" s="463">
        <v>5130</v>
      </c>
      <c r="J36" s="459">
        <v>5067</v>
      </c>
      <c r="K36" s="460">
        <v>43</v>
      </c>
      <c r="L36" s="459">
        <v>41</v>
      </c>
      <c r="M36" s="461">
        <f t="shared" si="16"/>
        <v>10281</v>
      </c>
      <c r="N36" s="464">
        <f t="shared" si="17"/>
        <v>0.06390428946600535</v>
      </c>
      <c r="O36" s="458">
        <v>21226</v>
      </c>
      <c r="P36" s="459">
        <v>19900</v>
      </c>
      <c r="Q36" s="460">
        <v>242</v>
      </c>
      <c r="R36" s="459">
        <v>264</v>
      </c>
      <c r="S36" s="461">
        <f t="shared" si="18"/>
        <v>41632</v>
      </c>
      <c r="T36" s="462">
        <f t="shared" si="19"/>
        <v>0.002546768237238998</v>
      </c>
      <c r="U36" s="463">
        <v>20368</v>
      </c>
      <c r="V36" s="459">
        <v>18963</v>
      </c>
      <c r="W36" s="460">
        <v>139</v>
      </c>
      <c r="X36" s="459">
        <v>288</v>
      </c>
      <c r="Y36" s="461">
        <f t="shared" si="20"/>
        <v>39758</v>
      </c>
      <c r="Z36" s="465">
        <f t="shared" si="21"/>
        <v>0.04713516776497806</v>
      </c>
    </row>
    <row r="37" spans="1:26" ht="21" customHeight="1">
      <c r="A37" s="499" t="s">
        <v>509</v>
      </c>
      <c r="B37" s="457" t="s">
        <v>510</v>
      </c>
      <c r="C37" s="458">
        <v>5417</v>
      </c>
      <c r="D37" s="459">
        <v>5209</v>
      </c>
      <c r="E37" s="460">
        <v>74</v>
      </c>
      <c r="F37" s="459">
        <v>196</v>
      </c>
      <c r="G37" s="461">
        <f t="shared" si="6"/>
        <v>10896</v>
      </c>
      <c r="H37" s="462">
        <f t="shared" si="15"/>
        <v>0.0026803689541641165</v>
      </c>
      <c r="I37" s="463">
        <v>5180</v>
      </c>
      <c r="J37" s="459">
        <v>5002</v>
      </c>
      <c r="K37" s="460">
        <v>81</v>
      </c>
      <c r="L37" s="459">
        <v>186</v>
      </c>
      <c r="M37" s="461">
        <f t="shared" si="16"/>
        <v>10449</v>
      </c>
      <c r="N37" s="464">
        <f t="shared" si="17"/>
        <v>0.042779213321848975</v>
      </c>
      <c r="O37" s="458">
        <v>20064</v>
      </c>
      <c r="P37" s="459">
        <v>19358</v>
      </c>
      <c r="Q37" s="460">
        <v>203</v>
      </c>
      <c r="R37" s="459">
        <v>530</v>
      </c>
      <c r="S37" s="461">
        <f t="shared" si="18"/>
        <v>40155</v>
      </c>
      <c r="T37" s="462">
        <f t="shared" si="19"/>
        <v>0.0024564152230575507</v>
      </c>
      <c r="U37" s="463">
        <v>20039</v>
      </c>
      <c r="V37" s="459">
        <v>19080</v>
      </c>
      <c r="W37" s="460">
        <v>234</v>
      </c>
      <c r="X37" s="459">
        <v>318</v>
      </c>
      <c r="Y37" s="461">
        <f t="shared" si="20"/>
        <v>39671</v>
      </c>
      <c r="Z37" s="465">
        <f t="shared" si="21"/>
        <v>0.01220034786115809</v>
      </c>
    </row>
    <row r="38" spans="1:26" ht="21" customHeight="1">
      <c r="A38" s="499" t="s">
        <v>511</v>
      </c>
      <c r="B38" s="457" t="s">
        <v>512</v>
      </c>
      <c r="C38" s="458">
        <v>4775</v>
      </c>
      <c r="D38" s="459">
        <v>4821</v>
      </c>
      <c r="E38" s="460">
        <v>178</v>
      </c>
      <c r="F38" s="459">
        <v>138</v>
      </c>
      <c r="G38" s="461">
        <f t="shared" si="6"/>
        <v>9912</v>
      </c>
      <c r="H38" s="462">
        <f t="shared" si="15"/>
        <v>0.0024383092027968727</v>
      </c>
      <c r="I38" s="463">
        <v>4396</v>
      </c>
      <c r="J38" s="459">
        <v>4266</v>
      </c>
      <c r="K38" s="460">
        <v>8</v>
      </c>
      <c r="L38" s="459">
        <v>2</v>
      </c>
      <c r="M38" s="461">
        <f t="shared" si="16"/>
        <v>8672</v>
      </c>
      <c r="N38" s="464">
        <f t="shared" si="17"/>
        <v>0.1429889298892988</v>
      </c>
      <c r="O38" s="458">
        <v>19640</v>
      </c>
      <c r="P38" s="459">
        <v>19272</v>
      </c>
      <c r="Q38" s="460">
        <v>328</v>
      </c>
      <c r="R38" s="459">
        <v>241</v>
      </c>
      <c r="S38" s="461">
        <f t="shared" si="18"/>
        <v>39481</v>
      </c>
      <c r="T38" s="462">
        <f t="shared" si="19"/>
        <v>0.002415184396003864</v>
      </c>
      <c r="U38" s="463">
        <v>16266</v>
      </c>
      <c r="V38" s="459">
        <v>15677</v>
      </c>
      <c r="W38" s="460">
        <v>112</v>
      </c>
      <c r="X38" s="459">
        <v>52</v>
      </c>
      <c r="Y38" s="461">
        <f t="shared" si="20"/>
        <v>32107</v>
      </c>
      <c r="Z38" s="465">
        <f t="shared" si="21"/>
        <v>0.2296695424673747</v>
      </c>
    </row>
    <row r="39" spans="1:26" ht="21" customHeight="1">
      <c r="A39" s="499" t="s">
        <v>513</v>
      </c>
      <c r="B39" s="457" t="s">
        <v>514</v>
      </c>
      <c r="C39" s="458">
        <v>4675</v>
      </c>
      <c r="D39" s="459">
        <v>4701</v>
      </c>
      <c r="E39" s="460">
        <v>172</v>
      </c>
      <c r="F39" s="459">
        <v>165</v>
      </c>
      <c r="G39" s="461">
        <f t="shared" si="6"/>
        <v>9713</v>
      </c>
      <c r="H39" s="462">
        <f t="shared" si="15"/>
        <v>0.0023893560620223994</v>
      </c>
      <c r="I39" s="463">
        <v>4999</v>
      </c>
      <c r="J39" s="459">
        <v>4808</v>
      </c>
      <c r="K39" s="460">
        <v>151</v>
      </c>
      <c r="L39" s="459">
        <v>183</v>
      </c>
      <c r="M39" s="461">
        <f t="shared" si="16"/>
        <v>10141</v>
      </c>
      <c r="N39" s="464">
        <f t="shared" si="17"/>
        <v>-0.0422049107583079</v>
      </c>
      <c r="O39" s="458">
        <v>20795</v>
      </c>
      <c r="P39" s="459">
        <v>19793</v>
      </c>
      <c r="Q39" s="460">
        <v>371</v>
      </c>
      <c r="R39" s="459">
        <v>355</v>
      </c>
      <c r="S39" s="461">
        <f t="shared" si="18"/>
        <v>41314</v>
      </c>
      <c r="T39" s="462">
        <f t="shared" si="19"/>
        <v>0.002527315117056398</v>
      </c>
      <c r="U39" s="463">
        <v>19757</v>
      </c>
      <c r="V39" s="459">
        <v>18758</v>
      </c>
      <c r="W39" s="460">
        <v>791</v>
      </c>
      <c r="X39" s="459">
        <v>979</v>
      </c>
      <c r="Y39" s="461">
        <f t="shared" si="20"/>
        <v>40285</v>
      </c>
      <c r="Z39" s="465">
        <f t="shared" si="21"/>
        <v>0.02554300608166815</v>
      </c>
    </row>
    <row r="40" spans="1:26" ht="21" customHeight="1">
      <c r="A40" s="499" t="s">
        <v>515</v>
      </c>
      <c r="B40" s="457" t="s">
        <v>516</v>
      </c>
      <c r="C40" s="458">
        <v>4621</v>
      </c>
      <c r="D40" s="459">
        <v>4512</v>
      </c>
      <c r="E40" s="460">
        <v>242</v>
      </c>
      <c r="F40" s="459">
        <v>247</v>
      </c>
      <c r="G40" s="461">
        <f t="shared" si="6"/>
        <v>9622</v>
      </c>
      <c r="H40" s="462">
        <f t="shared" si="15"/>
        <v>0.002366970454934575</v>
      </c>
      <c r="I40" s="463">
        <v>2833</v>
      </c>
      <c r="J40" s="459">
        <v>2830</v>
      </c>
      <c r="K40" s="460">
        <v>248</v>
      </c>
      <c r="L40" s="459">
        <v>257</v>
      </c>
      <c r="M40" s="461">
        <f t="shared" si="16"/>
        <v>6168</v>
      </c>
      <c r="N40" s="464">
        <f t="shared" si="17"/>
        <v>0.5599870298313878</v>
      </c>
      <c r="O40" s="458">
        <v>17762</v>
      </c>
      <c r="P40" s="459">
        <v>17235</v>
      </c>
      <c r="Q40" s="460">
        <v>1032</v>
      </c>
      <c r="R40" s="459">
        <v>994</v>
      </c>
      <c r="S40" s="461">
        <f t="shared" si="18"/>
        <v>37023</v>
      </c>
      <c r="T40" s="462">
        <f t="shared" si="19"/>
        <v>0.0022648203412591137</v>
      </c>
      <c r="U40" s="463">
        <v>10689</v>
      </c>
      <c r="V40" s="459">
        <v>10578</v>
      </c>
      <c r="W40" s="460">
        <v>979</v>
      </c>
      <c r="X40" s="459">
        <v>959</v>
      </c>
      <c r="Y40" s="461">
        <f t="shared" si="20"/>
        <v>23205</v>
      </c>
      <c r="Z40" s="465">
        <f t="shared" si="21"/>
        <v>0.595475113122172</v>
      </c>
    </row>
    <row r="41" spans="1:26" ht="21" customHeight="1">
      <c r="A41" s="499" t="s">
        <v>517</v>
      </c>
      <c r="B41" s="457" t="s">
        <v>518</v>
      </c>
      <c r="C41" s="458">
        <v>3641</v>
      </c>
      <c r="D41" s="459">
        <v>3521</v>
      </c>
      <c r="E41" s="460">
        <v>8</v>
      </c>
      <c r="F41" s="459">
        <v>8</v>
      </c>
      <c r="G41" s="461">
        <f t="shared" si="6"/>
        <v>7178</v>
      </c>
      <c r="H41" s="462">
        <f t="shared" si="15"/>
        <v>0.0017657570074330056</v>
      </c>
      <c r="I41" s="463">
        <v>3456</v>
      </c>
      <c r="J41" s="459">
        <v>3116</v>
      </c>
      <c r="K41" s="460">
        <v>309</v>
      </c>
      <c r="L41" s="459">
        <v>269</v>
      </c>
      <c r="M41" s="461">
        <f t="shared" si="16"/>
        <v>7150</v>
      </c>
      <c r="N41" s="464">
        <f t="shared" si="17"/>
        <v>0.00391608391608389</v>
      </c>
      <c r="O41" s="458">
        <v>16056</v>
      </c>
      <c r="P41" s="459">
        <v>15244</v>
      </c>
      <c r="Q41" s="460">
        <v>63</v>
      </c>
      <c r="R41" s="459">
        <v>58</v>
      </c>
      <c r="S41" s="461">
        <f t="shared" si="18"/>
        <v>31421</v>
      </c>
      <c r="T41" s="462">
        <f t="shared" si="19"/>
        <v>0.001922127324709035</v>
      </c>
      <c r="U41" s="463">
        <v>14302</v>
      </c>
      <c r="V41" s="459">
        <v>13008</v>
      </c>
      <c r="W41" s="460">
        <v>882</v>
      </c>
      <c r="X41" s="459">
        <v>877</v>
      </c>
      <c r="Y41" s="461">
        <f t="shared" si="20"/>
        <v>29069</v>
      </c>
      <c r="Z41" s="465">
        <f t="shared" si="21"/>
        <v>0.08091093604871169</v>
      </c>
    </row>
    <row r="42" spans="1:26" ht="21" customHeight="1">
      <c r="A42" s="499" t="s">
        <v>519</v>
      </c>
      <c r="B42" s="457" t="s">
        <v>520</v>
      </c>
      <c r="C42" s="458">
        <v>1477</v>
      </c>
      <c r="D42" s="459">
        <v>1632</v>
      </c>
      <c r="E42" s="460">
        <v>1769</v>
      </c>
      <c r="F42" s="459">
        <v>1885</v>
      </c>
      <c r="G42" s="461">
        <f t="shared" si="6"/>
        <v>6763</v>
      </c>
      <c r="H42" s="462">
        <f t="shared" si="15"/>
        <v>0.0016636687992852349</v>
      </c>
      <c r="I42" s="463">
        <v>1047</v>
      </c>
      <c r="J42" s="459">
        <v>1032</v>
      </c>
      <c r="K42" s="460">
        <v>509</v>
      </c>
      <c r="L42" s="459">
        <v>529</v>
      </c>
      <c r="M42" s="461">
        <f t="shared" si="16"/>
        <v>3117</v>
      </c>
      <c r="N42" s="464">
        <f t="shared" si="17"/>
        <v>1.1697144690407444</v>
      </c>
      <c r="O42" s="458">
        <v>5157</v>
      </c>
      <c r="P42" s="459">
        <v>5379</v>
      </c>
      <c r="Q42" s="460">
        <v>7201</v>
      </c>
      <c r="R42" s="459">
        <v>7019</v>
      </c>
      <c r="S42" s="461">
        <f t="shared" si="18"/>
        <v>24756</v>
      </c>
      <c r="T42" s="462">
        <f t="shared" si="19"/>
        <v>0.0015144070542152342</v>
      </c>
      <c r="U42" s="463">
        <v>4811</v>
      </c>
      <c r="V42" s="459">
        <v>4716</v>
      </c>
      <c r="W42" s="460">
        <v>4268</v>
      </c>
      <c r="X42" s="459">
        <v>4204</v>
      </c>
      <c r="Y42" s="461">
        <f t="shared" si="20"/>
        <v>17999</v>
      </c>
      <c r="Z42" s="465">
        <f t="shared" si="21"/>
        <v>0.37540974498583246</v>
      </c>
    </row>
    <row r="43" spans="1:26" ht="21" customHeight="1">
      <c r="A43" s="499" t="s">
        <v>521</v>
      </c>
      <c r="B43" s="457" t="s">
        <v>522</v>
      </c>
      <c r="C43" s="458">
        <v>0</v>
      </c>
      <c r="D43" s="459">
        <v>0</v>
      </c>
      <c r="E43" s="460">
        <v>2926</v>
      </c>
      <c r="F43" s="459">
        <v>3055</v>
      </c>
      <c r="G43" s="461">
        <f t="shared" si="6"/>
        <v>5981</v>
      </c>
      <c r="H43" s="462">
        <f t="shared" si="15"/>
        <v>0.0014713001757393155</v>
      </c>
      <c r="I43" s="463"/>
      <c r="J43" s="459"/>
      <c r="K43" s="460">
        <v>2539</v>
      </c>
      <c r="L43" s="459">
        <v>2702</v>
      </c>
      <c r="M43" s="461">
        <f t="shared" si="16"/>
        <v>5241</v>
      </c>
      <c r="N43" s="464">
        <f t="shared" si="17"/>
        <v>0.14119442854417086</v>
      </c>
      <c r="O43" s="458"/>
      <c r="P43" s="459"/>
      <c r="Q43" s="460">
        <v>9267</v>
      </c>
      <c r="R43" s="459">
        <v>9745</v>
      </c>
      <c r="S43" s="461">
        <f t="shared" si="18"/>
        <v>19012</v>
      </c>
      <c r="T43" s="462">
        <f t="shared" si="19"/>
        <v>0.001163027424250284</v>
      </c>
      <c r="U43" s="463"/>
      <c r="V43" s="459"/>
      <c r="W43" s="460">
        <v>10146</v>
      </c>
      <c r="X43" s="459">
        <v>10637</v>
      </c>
      <c r="Y43" s="461">
        <f t="shared" si="20"/>
        <v>20783</v>
      </c>
      <c r="Z43" s="465">
        <f t="shared" si="21"/>
        <v>-0.08521387672617042</v>
      </c>
    </row>
    <row r="44" spans="1:26" ht="21" customHeight="1">
      <c r="A44" s="499" t="s">
        <v>523</v>
      </c>
      <c r="B44" s="457" t="s">
        <v>524</v>
      </c>
      <c r="C44" s="458">
        <v>612</v>
      </c>
      <c r="D44" s="459">
        <v>649</v>
      </c>
      <c r="E44" s="460">
        <v>1668</v>
      </c>
      <c r="F44" s="459">
        <v>1716</v>
      </c>
      <c r="G44" s="461">
        <f t="shared" si="6"/>
        <v>4645</v>
      </c>
      <c r="H44" s="462">
        <f t="shared" si="15"/>
        <v>0.0011426499442081792</v>
      </c>
      <c r="I44" s="463">
        <v>1151</v>
      </c>
      <c r="J44" s="459">
        <v>1106</v>
      </c>
      <c r="K44" s="460">
        <v>944</v>
      </c>
      <c r="L44" s="459">
        <v>815</v>
      </c>
      <c r="M44" s="461">
        <f t="shared" si="16"/>
        <v>4016</v>
      </c>
      <c r="N44" s="464">
        <f t="shared" si="17"/>
        <v>0.15662350597609564</v>
      </c>
      <c r="O44" s="458">
        <v>3942</v>
      </c>
      <c r="P44" s="459">
        <v>3689</v>
      </c>
      <c r="Q44" s="460">
        <v>7534</v>
      </c>
      <c r="R44" s="459">
        <v>6543</v>
      </c>
      <c r="S44" s="461">
        <f t="shared" si="18"/>
        <v>21708</v>
      </c>
      <c r="T44" s="462">
        <f t="shared" si="19"/>
        <v>0.001327950732465031</v>
      </c>
      <c r="U44" s="463">
        <v>4734</v>
      </c>
      <c r="V44" s="459">
        <v>4425</v>
      </c>
      <c r="W44" s="460">
        <v>5037</v>
      </c>
      <c r="X44" s="459">
        <v>4411</v>
      </c>
      <c r="Y44" s="461">
        <f t="shared" si="20"/>
        <v>18607</v>
      </c>
      <c r="Z44" s="465">
        <f t="shared" si="21"/>
        <v>0.16665770946418013</v>
      </c>
    </row>
    <row r="45" spans="1:26" ht="21" customHeight="1">
      <c r="A45" s="499" t="s">
        <v>525</v>
      </c>
      <c r="B45" s="457" t="s">
        <v>526</v>
      </c>
      <c r="C45" s="458">
        <v>1989</v>
      </c>
      <c r="D45" s="459">
        <v>1912</v>
      </c>
      <c r="E45" s="460">
        <v>230</v>
      </c>
      <c r="F45" s="459">
        <v>150</v>
      </c>
      <c r="G45" s="461">
        <f t="shared" si="6"/>
        <v>4281</v>
      </c>
      <c r="H45" s="462">
        <f t="shared" si="15"/>
        <v>0.0010531075158568817</v>
      </c>
      <c r="I45" s="463">
        <v>1750</v>
      </c>
      <c r="J45" s="459">
        <v>1951</v>
      </c>
      <c r="K45" s="460">
        <v>389</v>
      </c>
      <c r="L45" s="459">
        <v>375</v>
      </c>
      <c r="M45" s="461">
        <f t="shared" si="16"/>
        <v>4465</v>
      </c>
      <c r="N45" s="464">
        <f t="shared" si="17"/>
        <v>-0.041209406494960854</v>
      </c>
      <c r="O45" s="458">
        <v>7760</v>
      </c>
      <c r="P45" s="459">
        <v>7977</v>
      </c>
      <c r="Q45" s="460">
        <v>1167</v>
      </c>
      <c r="R45" s="459">
        <v>1116</v>
      </c>
      <c r="S45" s="461">
        <f t="shared" si="18"/>
        <v>18020</v>
      </c>
      <c r="T45" s="462">
        <f t="shared" si="19"/>
        <v>0.0011023434770139975</v>
      </c>
      <c r="U45" s="463">
        <v>7272</v>
      </c>
      <c r="V45" s="459">
        <v>8001</v>
      </c>
      <c r="W45" s="460">
        <v>1631</v>
      </c>
      <c r="X45" s="459">
        <v>1636</v>
      </c>
      <c r="Y45" s="461">
        <f t="shared" si="20"/>
        <v>18540</v>
      </c>
      <c r="Z45" s="465">
        <f t="shared" si="21"/>
        <v>-0.028047464940668787</v>
      </c>
    </row>
    <row r="46" spans="1:26" ht="21" customHeight="1">
      <c r="A46" s="499" t="s">
        <v>527</v>
      </c>
      <c r="B46" s="457" t="s">
        <v>528</v>
      </c>
      <c r="C46" s="458">
        <v>1098</v>
      </c>
      <c r="D46" s="459">
        <v>1137</v>
      </c>
      <c r="E46" s="460">
        <v>856</v>
      </c>
      <c r="F46" s="459">
        <v>765</v>
      </c>
      <c r="G46" s="461">
        <f t="shared" si="6"/>
        <v>3856</v>
      </c>
      <c r="H46" s="462">
        <f t="shared" si="15"/>
        <v>0.0009485593508862732</v>
      </c>
      <c r="I46" s="463">
        <v>1083</v>
      </c>
      <c r="J46" s="459">
        <v>1239</v>
      </c>
      <c r="K46" s="460">
        <v>877</v>
      </c>
      <c r="L46" s="459">
        <v>934</v>
      </c>
      <c r="M46" s="461">
        <f t="shared" si="16"/>
        <v>4133</v>
      </c>
      <c r="N46" s="464">
        <f t="shared" si="17"/>
        <v>-0.06702153399467703</v>
      </c>
      <c r="O46" s="458">
        <v>4276</v>
      </c>
      <c r="P46" s="459">
        <v>4894</v>
      </c>
      <c r="Q46" s="460">
        <v>3801</v>
      </c>
      <c r="R46" s="459">
        <v>3363</v>
      </c>
      <c r="S46" s="461">
        <f t="shared" si="18"/>
        <v>16334</v>
      </c>
      <c r="T46" s="462">
        <f t="shared" si="19"/>
        <v>0.0009992052360458731</v>
      </c>
      <c r="U46" s="463">
        <v>4227</v>
      </c>
      <c r="V46" s="459">
        <v>4673</v>
      </c>
      <c r="W46" s="460">
        <v>3992</v>
      </c>
      <c r="X46" s="459">
        <v>3685</v>
      </c>
      <c r="Y46" s="461">
        <f t="shared" si="20"/>
        <v>16577</v>
      </c>
      <c r="Z46" s="465">
        <f t="shared" si="21"/>
        <v>-0.014658864692043139</v>
      </c>
    </row>
    <row r="47" spans="1:26" ht="21" customHeight="1">
      <c r="A47" s="499" t="s">
        <v>529</v>
      </c>
      <c r="B47" s="457" t="s">
        <v>530</v>
      </c>
      <c r="C47" s="458">
        <v>1866</v>
      </c>
      <c r="D47" s="459">
        <v>1674</v>
      </c>
      <c r="E47" s="460">
        <v>44</v>
      </c>
      <c r="F47" s="459">
        <v>48</v>
      </c>
      <c r="G47" s="461">
        <f t="shared" si="6"/>
        <v>3632</v>
      </c>
      <c r="H47" s="462">
        <f t="shared" si="15"/>
        <v>0.0008934563180547056</v>
      </c>
      <c r="I47" s="463">
        <v>1654</v>
      </c>
      <c r="J47" s="459">
        <v>1585</v>
      </c>
      <c r="K47" s="460">
        <v>150</v>
      </c>
      <c r="L47" s="459">
        <v>132</v>
      </c>
      <c r="M47" s="461">
        <f t="shared" si="16"/>
        <v>3521</v>
      </c>
      <c r="N47" s="464">
        <f t="shared" si="17"/>
        <v>0.031525134904856644</v>
      </c>
      <c r="O47" s="458">
        <v>7722</v>
      </c>
      <c r="P47" s="459">
        <v>7393</v>
      </c>
      <c r="Q47" s="460">
        <v>346</v>
      </c>
      <c r="R47" s="459">
        <v>776</v>
      </c>
      <c r="S47" s="461">
        <f t="shared" si="18"/>
        <v>16237</v>
      </c>
      <c r="T47" s="462">
        <f t="shared" si="19"/>
        <v>0.0009932714226568412</v>
      </c>
      <c r="U47" s="463">
        <v>7018</v>
      </c>
      <c r="V47" s="459">
        <v>6829</v>
      </c>
      <c r="W47" s="460">
        <v>553</v>
      </c>
      <c r="X47" s="459">
        <v>606</v>
      </c>
      <c r="Y47" s="461">
        <f t="shared" si="20"/>
        <v>15006</v>
      </c>
      <c r="Z47" s="465">
        <f t="shared" si="21"/>
        <v>0.08203385312541656</v>
      </c>
    </row>
    <row r="48" spans="1:26" ht="21" customHeight="1">
      <c r="A48" s="499" t="s">
        <v>531</v>
      </c>
      <c r="B48" s="457" t="s">
        <v>532</v>
      </c>
      <c r="C48" s="458">
        <v>0</v>
      </c>
      <c r="D48" s="459">
        <v>0</v>
      </c>
      <c r="E48" s="460">
        <v>1768</v>
      </c>
      <c r="F48" s="459">
        <v>1692</v>
      </c>
      <c r="G48" s="461">
        <f t="shared" si="6"/>
        <v>3460</v>
      </c>
      <c r="H48" s="462">
        <f aca="true" t="shared" si="22" ref="H48:H62">G48/$G$10</f>
        <v>0.0008511450607018946</v>
      </c>
      <c r="I48" s="463"/>
      <c r="J48" s="459"/>
      <c r="K48" s="460">
        <v>1837</v>
      </c>
      <c r="L48" s="459">
        <v>1892</v>
      </c>
      <c r="M48" s="461">
        <f aca="true" t="shared" si="23" ref="M48:M62">SUM(I48:L48)</f>
        <v>3729</v>
      </c>
      <c r="N48" s="464">
        <f aca="true" t="shared" si="24" ref="N48:N62">IF(ISERROR(G48/M48-1),"         /0",(G48/M48-1))</f>
        <v>-0.07213730222579784</v>
      </c>
      <c r="O48" s="458"/>
      <c r="P48" s="459"/>
      <c r="Q48" s="460">
        <v>7520</v>
      </c>
      <c r="R48" s="459">
        <v>7381</v>
      </c>
      <c r="S48" s="461">
        <f aca="true" t="shared" si="25" ref="S48:S62">SUM(O48:R48)</f>
        <v>14901</v>
      </c>
      <c r="T48" s="462">
        <f aca="true" t="shared" si="26" ref="T48:T62">S48/$S$10</f>
        <v>0.0009115438485563582</v>
      </c>
      <c r="U48" s="463"/>
      <c r="V48" s="459"/>
      <c r="W48" s="460">
        <v>7333</v>
      </c>
      <c r="X48" s="459">
        <v>7173</v>
      </c>
      <c r="Y48" s="461">
        <f aca="true" t="shared" si="27" ref="Y48:Y62">SUM(U48:X48)</f>
        <v>14506</v>
      </c>
      <c r="Z48" s="465">
        <f aca="true" t="shared" si="28" ref="Z48:Z62">IF(ISERROR(S48/Y48-1),"         /0",IF(S48/Y48&gt;5,"  *  ",(S48/Y48-1)))</f>
        <v>0.027230111677926327</v>
      </c>
    </row>
    <row r="49" spans="1:26" ht="21" customHeight="1">
      <c r="A49" s="499" t="s">
        <v>533</v>
      </c>
      <c r="B49" s="457" t="s">
        <v>534</v>
      </c>
      <c r="C49" s="458">
        <v>1421</v>
      </c>
      <c r="D49" s="459">
        <v>1692</v>
      </c>
      <c r="E49" s="460">
        <v>57</v>
      </c>
      <c r="F49" s="459">
        <v>57</v>
      </c>
      <c r="G49" s="461">
        <f t="shared" si="6"/>
        <v>3227</v>
      </c>
      <c r="H49" s="462">
        <f t="shared" si="22"/>
        <v>0.0007938280667297728</v>
      </c>
      <c r="I49" s="463">
        <v>883</v>
      </c>
      <c r="J49" s="459">
        <v>1022</v>
      </c>
      <c r="K49" s="460">
        <v>4</v>
      </c>
      <c r="L49" s="459">
        <v>4</v>
      </c>
      <c r="M49" s="461">
        <f t="shared" si="23"/>
        <v>1913</v>
      </c>
      <c r="N49" s="464">
        <f t="shared" si="24"/>
        <v>0.6868792472556196</v>
      </c>
      <c r="O49" s="458">
        <v>4906</v>
      </c>
      <c r="P49" s="459">
        <v>5646</v>
      </c>
      <c r="Q49" s="460">
        <v>139</v>
      </c>
      <c r="R49" s="459">
        <v>163</v>
      </c>
      <c r="S49" s="461">
        <f t="shared" si="25"/>
        <v>10854</v>
      </c>
      <c r="T49" s="462">
        <f t="shared" si="26"/>
        <v>0.0006639753662325155</v>
      </c>
      <c r="U49" s="463">
        <v>3349</v>
      </c>
      <c r="V49" s="459">
        <v>3764</v>
      </c>
      <c r="W49" s="460">
        <v>36</v>
      </c>
      <c r="X49" s="459">
        <v>25</v>
      </c>
      <c r="Y49" s="461">
        <f t="shared" si="27"/>
        <v>7174</v>
      </c>
      <c r="Z49" s="465">
        <f t="shared" si="28"/>
        <v>0.5129634792305549</v>
      </c>
    </row>
    <row r="50" spans="1:26" ht="21" customHeight="1">
      <c r="A50" s="499" t="s">
        <v>535</v>
      </c>
      <c r="B50" s="457" t="s">
        <v>536</v>
      </c>
      <c r="C50" s="458">
        <v>1249</v>
      </c>
      <c r="D50" s="459">
        <v>1175</v>
      </c>
      <c r="E50" s="460">
        <v>213</v>
      </c>
      <c r="F50" s="459">
        <v>216</v>
      </c>
      <c r="G50" s="461">
        <f t="shared" si="6"/>
        <v>2853</v>
      </c>
      <c r="H50" s="462">
        <f t="shared" si="22"/>
        <v>0.0007018256815556373</v>
      </c>
      <c r="I50" s="463">
        <v>1523</v>
      </c>
      <c r="J50" s="459">
        <v>1413</v>
      </c>
      <c r="K50" s="460">
        <v>130</v>
      </c>
      <c r="L50" s="459">
        <v>129</v>
      </c>
      <c r="M50" s="461">
        <f t="shared" si="23"/>
        <v>3195</v>
      </c>
      <c r="N50" s="464">
        <f t="shared" si="24"/>
        <v>-0.10704225352112673</v>
      </c>
      <c r="O50" s="458">
        <v>4857</v>
      </c>
      <c r="P50" s="459">
        <v>4652</v>
      </c>
      <c r="Q50" s="460">
        <v>667</v>
      </c>
      <c r="R50" s="459">
        <v>631</v>
      </c>
      <c r="S50" s="461">
        <f t="shared" si="25"/>
        <v>10807</v>
      </c>
      <c r="T50" s="462">
        <f t="shared" si="26"/>
        <v>0.0006611002195388607</v>
      </c>
      <c r="U50" s="463">
        <v>6026</v>
      </c>
      <c r="V50" s="459">
        <v>5638</v>
      </c>
      <c r="W50" s="460">
        <v>546</v>
      </c>
      <c r="X50" s="459">
        <v>467</v>
      </c>
      <c r="Y50" s="461">
        <f t="shared" si="27"/>
        <v>12677</v>
      </c>
      <c r="Z50" s="465">
        <f t="shared" si="28"/>
        <v>-0.14751124082984934</v>
      </c>
    </row>
    <row r="51" spans="1:26" ht="21" customHeight="1">
      <c r="A51" s="499" t="s">
        <v>537</v>
      </c>
      <c r="B51" s="457" t="s">
        <v>537</v>
      </c>
      <c r="C51" s="458">
        <v>1360</v>
      </c>
      <c r="D51" s="459">
        <v>1234</v>
      </c>
      <c r="E51" s="460">
        <v>97</v>
      </c>
      <c r="F51" s="459">
        <v>93</v>
      </c>
      <c r="G51" s="461">
        <f t="shared" si="6"/>
        <v>2784</v>
      </c>
      <c r="H51" s="462">
        <f t="shared" si="22"/>
        <v>0.0006848519794780562</v>
      </c>
      <c r="I51" s="463">
        <v>1505</v>
      </c>
      <c r="J51" s="459">
        <v>1351</v>
      </c>
      <c r="K51" s="460">
        <v>44</v>
      </c>
      <c r="L51" s="459">
        <v>49</v>
      </c>
      <c r="M51" s="461">
        <f t="shared" si="23"/>
        <v>2949</v>
      </c>
      <c r="N51" s="464">
        <f t="shared" si="24"/>
        <v>-0.055951169888097674</v>
      </c>
      <c r="O51" s="458">
        <v>5167</v>
      </c>
      <c r="P51" s="459">
        <v>4894</v>
      </c>
      <c r="Q51" s="460">
        <v>288</v>
      </c>
      <c r="R51" s="459">
        <v>306</v>
      </c>
      <c r="S51" s="461">
        <f t="shared" si="25"/>
        <v>10655</v>
      </c>
      <c r="T51" s="462">
        <f t="shared" si="26"/>
        <v>0.0006518018727849136</v>
      </c>
      <c r="U51" s="463">
        <v>5608</v>
      </c>
      <c r="V51" s="459">
        <v>5233</v>
      </c>
      <c r="W51" s="460">
        <v>162</v>
      </c>
      <c r="X51" s="459">
        <v>177</v>
      </c>
      <c r="Y51" s="461">
        <f t="shared" si="27"/>
        <v>11180</v>
      </c>
      <c r="Z51" s="465">
        <f t="shared" si="28"/>
        <v>-0.04695885509838993</v>
      </c>
    </row>
    <row r="52" spans="1:26" ht="21" customHeight="1">
      <c r="A52" s="499" t="s">
        <v>538</v>
      </c>
      <c r="B52" s="457" t="s">
        <v>539</v>
      </c>
      <c r="C52" s="458">
        <v>1421</v>
      </c>
      <c r="D52" s="459">
        <v>1249</v>
      </c>
      <c r="E52" s="460">
        <v>0</v>
      </c>
      <c r="F52" s="459">
        <v>2</v>
      </c>
      <c r="G52" s="461">
        <f t="shared" si="6"/>
        <v>2672</v>
      </c>
      <c r="H52" s="462">
        <f t="shared" si="22"/>
        <v>0.0006573004630622723</v>
      </c>
      <c r="I52" s="463">
        <v>1152</v>
      </c>
      <c r="J52" s="459">
        <v>893</v>
      </c>
      <c r="K52" s="460">
        <v>14</v>
      </c>
      <c r="L52" s="459">
        <v>4</v>
      </c>
      <c r="M52" s="461">
        <f t="shared" si="23"/>
        <v>2063</v>
      </c>
      <c r="N52" s="464">
        <f t="shared" si="24"/>
        <v>0.2952011633543383</v>
      </c>
      <c r="O52" s="458">
        <v>5488</v>
      </c>
      <c r="P52" s="459">
        <v>4840</v>
      </c>
      <c r="Q52" s="460">
        <v>10</v>
      </c>
      <c r="R52" s="459">
        <v>12</v>
      </c>
      <c r="S52" s="461">
        <f t="shared" si="25"/>
        <v>10350</v>
      </c>
      <c r="T52" s="462">
        <f t="shared" si="26"/>
        <v>0.0006331440059431118</v>
      </c>
      <c r="U52" s="463">
        <v>3747</v>
      </c>
      <c r="V52" s="459">
        <v>3158</v>
      </c>
      <c r="W52" s="460">
        <v>25</v>
      </c>
      <c r="X52" s="459">
        <v>20</v>
      </c>
      <c r="Y52" s="461">
        <f t="shared" si="27"/>
        <v>6950</v>
      </c>
      <c r="Z52" s="465">
        <f t="shared" si="28"/>
        <v>0.48920863309352525</v>
      </c>
    </row>
    <row r="53" spans="1:26" ht="21" customHeight="1">
      <c r="A53" s="499" t="s">
        <v>540</v>
      </c>
      <c r="B53" s="457" t="s">
        <v>541</v>
      </c>
      <c r="C53" s="458">
        <v>0</v>
      </c>
      <c r="D53" s="459">
        <v>0</v>
      </c>
      <c r="E53" s="460">
        <v>1259</v>
      </c>
      <c r="F53" s="459">
        <v>1288</v>
      </c>
      <c r="G53" s="461">
        <f t="shared" si="6"/>
        <v>2547</v>
      </c>
      <c r="H53" s="462">
        <f t="shared" si="22"/>
        <v>0.0006265510027767992</v>
      </c>
      <c r="I53" s="463">
        <v>569</v>
      </c>
      <c r="J53" s="459">
        <v>541</v>
      </c>
      <c r="K53" s="460">
        <v>586</v>
      </c>
      <c r="L53" s="459">
        <v>590</v>
      </c>
      <c r="M53" s="461">
        <f t="shared" si="23"/>
        <v>2286</v>
      </c>
      <c r="N53" s="464">
        <f t="shared" si="24"/>
        <v>0.11417322834645671</v>
      </c>
      <c r="O53" s="458"/>
      <c r="P53" s="459"/>
      <c r="Q53" s="460">
        <v>6017</v>
      </c>
      <c r="R53" s="459">
        <v>4565</v>
      </c>
      <c r="S53" s="461">
        <f t="shared" si="25"/>
        <v>10582</v>
      </c>
      <c r="T53" s="462">
        <f t="shared" si="26"/>
        <v>0.0006473362194096626</v>
      </c>
      <c r="U53" s="463">
        <v>2623</v>
      </c>
      <c r="V53" s="459">
        <v>2107</v>
      </c>
      <c r="W53" s="460">
        <v>3652</v>
      </c>
      <c r="X53" s="459">
        <v>2894</v>
      </c>
      <c r="Y53" s="461">
        <f t="shared" si="27"/>
        <v>11276</v>
      </c>
      <c r="Z53" s="465">
        <f t="shared" si="28"/>
        <v>-0.06154664774742813</v>
      </c>
    </row>
    <row r="54" spans="1:26" ht="21" customHeight="1">
      <c r="A54" s="499" t="s">
        <v>542</v>
      </c>
      <c r="B54" s="457" t="s">
        <v>543</v>
      </c>
      <c r="C54" s="458">
        <v>565</v>
      </c>
      <c r="D54" s="459">
        <v>572</v>
      </c>
      <c r="E54" s="460">
        <v>650</v>
      </c>
      <c r="F54" s="459">
        <v>729</v>
      </c>
      <c r="G54" s="461">
        <f t="shared" si="6"/>
        <v>2516</v>
      </c>
      <c r="H54" s="462">
        <f t="shared" si="22"/>
        <v>0.000618925136626002</v>
      </c>
      <c r="I54" s="463">
        <v>519</v>
      </c>
      <c r="J54" s="459">
        <v>521</v>
      </c>
      <c r="K54" s="460">
        <v>710</v>
      </c>
      <c r="L54" s="459">
        <v>628</v>
      </c>
      <c r="M54" s="461">
        <f t="shared" si="23"/>
        <v>2378</v>
      </c>
      <c r="N54" s="464">
        <f t="shared" si="24"/>
        <v>0.05803195962994123</v>
      </c>
      <c r="O54" s="458">
        <v>2100</v>
      </c>
      <c r="P54" s="459">
        <v>1986</v>
      </c>
      <c r="Q54" s="460">
        <v>3116</v>
      </c>
      <c r="R54" s="459">
        <v>2680</v>
      </c>
      <c r="S54" s="461">
        <f t="shared" si="25"/>
        <v>9882</v>
      </c>
      <c r="T54" s="462">
        <f t="shared" si="26"/>
        <v>0.0006045148856743798</v>
      </c>
      <c r="U54" s="463">
        <v>1819</v>
      </c>
      <c r="V54" s="459">
        <v>1771</v>
      </c>
      <c r="W54" s="460">
        <v>2902</v>
      </c>
      <c r="X54" s="459">
        <v>2729</v>
      </c>
      <c r="Y54" s="461">
        <f t="shared" si="27"/>
        <v>9221</v>
      </c>
      <c r="Z54" s="465">
        <f t="shared" si="28"/>
        <v>0.07168419911072554</v>
      </c>
    </row>
    <row r="55" spans="1:26" ht="21" customHeight="1">
      <c r="A55" s="499" t="s">
        <v>544</v>
      </c>
      <c r="B55" s="457" t="s">
        <v>545</v>
      </c>
      <c r="C55" s="458">
        <v>980</v>
      </c>
      <c r="D55" s="459">
        <v>962</v>
      </c>
      <c r="E55" s="460">
        <v>2</v>
      </c>
      <c r="F55" s="459">
        <v>2</v>
      </c>
      <c r="G55" s="461">
        <f t="shared" si="6"/>
        <v>1946</v>
      </c>
      <c r="H55" s="462">
        <f t="shared" si="22"/>
        <v>0.00047870759772424476</v>
      </c>
      <c r="I55" s="463">
        <v>840</v>
      </c>
      <c r="J55" s="459">
        <v>880</v>
      </c>
      <c r="K55" s="460">
        <v>5</v>
      </c>
      <c r="L55" s="459">
        <v>6</v>
      </c>
      <c r="M55" s="461">
        <f t="shared" si="23"/>
        <v>1731</v>
      </c>
      <c r="N55" s="464">
        <f t="shared" si="24"/>
        <v>0.1242056614673599</v>
      </c>
      <c r="O55" s="458">
        <v>4128</v>
      </c>
      <c r="P55" s="459">
        <v>3987</v>
      </c>
      <c r="Q55" s="460">
        <v>291</v>
      </c>
      <c r="R55" s="459">
        <v>794</v>
      </c>
      <c r="S55" s="461">
        <f t="shared" si="25"/>
        <v>9200</v>
      </c>
      <c r="T55" s="462">
        <f t="shared" si="26"/>
        <v>0.0005627946719494327</v>
      </c>
      <c r="U55" s="463">
        <v>3675</v>
      </c>
      <c r="V55" s="459">
        <v>3693</v>
      </c>
      <c r="W55" s="460">
        <v>98</v>
      </c>
      <c r="X55" s="459">
        <v>146</v>
      </c>
      <c r="Y55" s="461">
        <f t="shared" si="27"/>
        <v>7612</v>
      </c>
      <c r="Z55" s="465">
        <f t="shared" si="28"/>
        <v>0.20861797162375195</v>
      </c>
    </row>
    <row r="56" spans="1:26" ht="21" customHeight="1">
      <c r="A56" s="499" t="s">
        <v>546</v>
      </c>
      <c r="B56" s="457" t="s">
        <v>547</v>
      </c>
      <c r="C56" s="458">
        <v>0</v>
      </c>
      <c r="D56" s="459">
        <v>0</v>
      </c>
      <c r="E56" s="460">
        <v>815</v>
      </c>
      <c r="F56" s="459">
        <v>877</v>
      </c>
      <c r="G56" s="461">
        <f t="shared" si="6"/>
        <v>1692</v>
      </c>
      <c r="H56" s="462">
        <f t="shared" si="22"/>
        <v>0.00041622469442416344</v>
      </c>
      <c r="I56" s="463"/>
      <c r="J56" s="459"/>
      <c r="K56" s="460">
        <v>794</v>
      </c>
      <c r="L56" s="459">
        <v>799</v>
      </c>
      <c r="M56" s="461">
        <f t="shared" si="23"/>
        <v>1593</v>
      </c>
      <c r="N56" s="464">
        <f t="shared" si="24"/>
        <v>0.062146892655367214</v>
      </c>
      <c r="O56" s="458"/>
      <c r="P56" s="459"/>
      <c r="Q56" s="460">
        <v>3253</v>
      </c>
      <c r="R56" s="459">
        <v>3463</v>
      </c>
      <c r="S56" s="461">
        <f t="shared" si="25"/>
        <v>6716</v>
      </c>
      <c r="T56" s="462">
        <f t="shared" si="26"/>
        <v>0.00041084011052308584</v>
      </c>
      <c r="U56" s="463"/>
      <c r="V56" s="459"/>
      <c r="W56" s="460">
        <v>3146</v>
      </c>
      <c r="X56" s="459">
        <v>3383</v>
      </c>
      <c r="Y56" s="461">
        <f t="shared" si="27"/>
        <v>6529</v>
      </c>
      <c r="Z56" s="465">
        <f t="shared" si="28"/>
        <v>0.028641445856945946</v>
      </c>
    </row>
    <row r="57" spans="1:26" ht="21" customHeight="1">
      <c r="A57" s="499" t="s">
        <v>548</v>
      </c>
      <c r="B57" s="457" t="s">
        <v>548</v>
      </c>
      <c r="C57" s="458">
        <v>800</v>
      </c>
      <c r="D57" s="459">
        <v>760</v>
      </c>
      <c r="E57" s="460">
        <v>45</v>
      </c>
      <c r="F57" s="459">
        <v>13</v>
      </c>
      <c r="G57" s="461">
        <f t="shared" si="6"/>
        <v>1618</v>
      </c>
      <c r="H57" s="462">
        <f t="shared" si="22"/>
        <v>0.0003980210139351634</v>
      </c>
      <c r="I57" s="463">
        <v>744</v>
      </c>
      <c r="J57" s="459">
        <v>927</v>
      </c>
      <c r="K57" s="460">
        <v>35</v>
      </c>
      <c r="L57" s="459">
        <v>55</v>
      </c>
      <c r="M57" s="461">
        <f t="shared" si="23"/>
        <v>1761</v>
      </c>
      <c r="N57" s="464">
        <f t="shared" si="24"/>
        <v>-0.08120386144236225</v>
      </c>
      <c r="O57" s="458">
        <v>3061</v>
      </c>
      <c r="P57" s="459">
        <v>3053</v>
      </c>
      <c r="Q57" s="460">
        <v>221</v>
      </c>
      <c r="R57" s="459">
        <v>172</v>
      </c>
      <c r="S57" s="461">
        <f t="shared" si="25"/>
        <v>6507</v>
      </c>
      <c r="T57" s="462">
        <f t="shared" si="26"/>
        <v>0.0003980548837364085</v>
      </c>
      <c r="U57" s="463">
        <v>3034</v>
      </c>
      <c r="V57" s="459">
        <v>3292</v>
      </c>
      <c r="W57" s="460">
        <v>213</v>
      </c>
      <c r="X57" s="459">
        <v>117</v>
      </c>
      <c r="Y57" s="461">
        <f t="shared" si="27"/>
        <v>6656</v>
      </c>
      <c r="Z57" s="465">
        <f t="shared" si="28"/>
        <v>-0.02238581730769229</v>
      </c>
    </row>
    <row r="58" spans="1:26" ht="21" customHeight="1">
      <c r="A58" s="499" t="s">
        <v>549</v>
      </c>
      <c r="B58" s="457" t="s">
        <v>550</v>
      </c>
      <c r="C58" s="458">
        <v>545</v>
      </c>
      <c r="D58" s="459">
        <v>675</v>
      </c>
      <c r="E58" s="460">
        <v>108</v>
      </c>
      <c r="F58" s="459">
        <v>135</v>
      </c>
      <c r="G58" s="461">
        <f t="shared" si="6"/>
        <v>1463</v>
      </c>
      <c r="H58" s="462">
        <f t="shared" si="22"/>
        <v>0.0003598916831811768</v>
      </c>
      <c r="I58" s="463">
        <v>500</v>
      </c>
      <c r="J58" s="459">
        <v>618</v>
      </c>
      <c r="K58" s="460">
        <v>74</v>
      </c>
      <c r="L58" s="459">
        <v>71</v>
      </c>
      <c r="M58" s="461">
        <f t="shared" si="23"/>
        <v>1263</v>
      </c>
      <c r="N58" s="464">
        <f t="shared" si="24"/>
        <v>0.15835312747426755</v>
      </c>
      <c r="O58" s="458">
        <v>1991</v>
      </c>
      <c r="P58" s="459">
        <v>2502</v>
      </c>
      <c r="Q58" s="460">
        <v>394</v>
      </c>
      <c r="R58" s="459">
        <v>429</v>
      </c>
      <c r="S58" s="461">
        <f t="shared" si="25"/>
        <v>5316</v>
      </c>
      <c r="T58" s="462">
        <f t="shared" si="26"/>
        <v>0.00032519744305252</v>
      </c>
      <c r="U58" s="463">
        <v>1804</v>
      </c>
      <c r="V58" s="459">
        <v>2264</v>
      </c>
      <c r="W58" s="460">
        <v>424</v>
      </c>
      <c r="X58" s="459">
        <v>500</v>
      </c>
      <c r="Y58" s="461">
        <f t="shared" si="27"/>
        <v>4992</v>
      </c>
      <c r="Z58" s="465">
        <f t="shared" si="28"/>
        <v>0.06490384615384626</v>
      </c>
    </row>
    <row r="59" spans="1:26" ht="21" customHeight="1">
      <c r="A59" s="499" t="s">
        <v>551</v>
      </c>
      <c r="B59" s="457" t="s">
        <v>552</v>
      </c>
      <c r="C59" s="458">
        <v>0</v>
      </c>
      <c r="D59" s="459">
        <v>0</v>
      </c>
      <c r="E59" s="460">
        <v>731</v>
      </c>
      <c r="F59" s="459">
        <v>697</v>
      </c>
      <c r="G59" s="461">
        <f t="shared" si="6"/>
        <v>1428</v>
      </c>
      <c r="H59" s="462">
        <f t="shared" si="22"/>
        <v>0.00035128183430124436</v>
      </c>
      <c r="I59" s="463"/>
      <c r="J59" s="459"/>
      <c r="K59" s="460">
        <v>542</v>
      </c>
      <c r="L59" s="459">
        <v>523</v>
      </c>
      <c r="M59" s="461">
        <f t="shared" si="23"/>
        <v>1065</v>
      </c>
      <c r="N59" s="464">
        <f t="shared" si="24"/>
        <v>0.3408450704225352</v>
      </c>
      <c r="O59" s="458"/>
      <c r="P59" s="459"/>
      <c r="Q59" s="460">
        <v>2716</v>
      </c>
      <c r="R59" s="459">
        <v>2517</v>
      </c>
      <c r="S59" s="461">
        <f t="shared" si="25"/>
        <v>5233</v>
      </c>
      <c r="T59" s="462">
        <f t="shared" si="26"/>
        <v>0.00032012005633819357</v>
      </c>
      <c r="U59" s="463"/>
      <c r="V59" s="459"/>
      <c r="W59" s="460">
        <v>2413</v>
      </c>
      <c r="X59" s="459">
        <v>2158</v>
      </c>
      <c r="Y59" s="461">
        <f t="shared" si="27"/>
        <v>4571</v>
      </c>
      <c r="Z59" s="465">
        <f t="shared" si="28"/>
        <v>0.1448260774447605</v>
      </c>
    </row>
    <row r="60" spans="1:26" ht="21" customHeight="1">
      <c r="A60" s="499" t="s">
        <v>553</v>
      </c>
      <c r="B60" s="457" t="s">
        <v>554</v>
      </c>
      <c r="C60" s="458">
        <v>0</v>
      </c>
      <c r="D60" s="459">
        <v>0</v>
      </c>
      <c r="E60" s="460">
        <v>581</v>
      </c>
      <c r="F60" s="459">
        <v>595</v>
      </c>
      <c r="G60" s="461">
        <f t="shared" si="6"/>
        <v>1176</v>
      </c>
      <c r="H60" s="462">
        <f t="shared" si="22"/>
        <v>0.00028929092236573066</v>
      </c>
      <c r="I60" s="463"/>
      <c r="J60" s="459"/>
      <c r="K60" s="460">
        <v>504</v>
      </c>
      <c r="L60" s="459">
        <v>554</v>
      </c>
      <c r="M60" s="461">
        <f t="shared" si="23"/>
        <v>1058</v>
      </c>
      <c r="N60" s="464">
        <f t="shared" si="24"/>
        <v>0.11153119092627595</v>
      </c>
      <c r="O60" s="458"/>
      <c r="P60" s="459"/>
      <c r="Q60" s="460">
        <v>2481</v>
      </c>
      <c r="R60" s="459">
        <v>2289</v>
      </c>
      <c r="S60" s="461">
        <f t="shared" si="25"/>
        <v>4770</v>
      </c>
      <c r="T60" s="462">
        <f t="shared" si="26"/>
        <v>0.00029179680273899933</v>
      </c>
      <c r="U60" s="463"/>
      <c r="V60" s="459"/>
      <c r="W60" s="460">
        <v>2091</v>
      </c>
      <c r="X60" s="459">
        <v>2136</v>
      </c>
      <c r="Y60" s="461">
        <f t="shared" si="27"/>
        <v>4227</v>
      </c>
      <c r="Z60" s="465">
        <f t="shared" si="28"/>
        <v>0.1284599006387508</v>
      </c>
    </row>
    <row r="61" spans="1:26" ht="21" customHeight="1">
      <c r="A61" s="499" t="s">
        <v>555</v>
      </c>
      <c r="B61" s="457" t="s">
        <v>555</v>
      </c>
      <c r="C61" s="458">
        <v>0</v>
      </c>
      <c r="D61" s="459">
        <v>0</v>
      </c>
      <c r="E61" s="460">
        <v>593</v>
      </c>
      <c r="F61" s="459">
        <v>484</v>
      </c>
      <c r="G61" s="461">
        <f t="shared" si="6"/>
        <v>1077</v>
      </c>
      <c r="H61" s="462">
        <f t="shared" si="22"/>
        <v>0.00026493734981963596</v>
      </c>
      <c r="I61" s="463"/>
      <c r="J61" s="459"/>
      <c r="K61" s="460">
        <v>502</v>
      </c>
      <c r="L61" s="459">
        <v>452</v>
      </c>
      <c r="M61" s="461">
        <f t="shared" si="23"/>
        <v>954</v>
      </c>
      <c r="N61" s="464">
        <f t="shared" si="24"/>
        <v>0.12893081761006298</v>
      </c>
      <c r="O61" s="458"/>
      <c r="P61" s="459"/>
      <c r="Q61" s="460">
        <v>2103</v>
      </c>
      <c r="R61" s="459">
        <v>1902</v>
      </c>
      <c r="S61" s="461">
        <f t="shared" si="25"/>
        <v>4005</v>
      </c>
      <c r="T61" s="462">
        <f t="shared" si="26"/>
        <v>0.00024499920229972583</v>
      </c>
      <c r="U61" s="463"/>
      <c r="V61" s="459"/>
      <c r="W61" s="460">
        <v>1979</v>
      </c>
      <c r="X61" s="459">
        <v>1845</v>
      </c>
      <c r="Y61" s="461">
        <f t="shared" si="27"/>
        <v>3824</v>
      </c>
      <c r="Z61" s="465">
        <f t="shared" si="28"/>
        <v>0.04733263598326354</v>
      </c>
    </row>
    <row r="62" spans="1:26" ht="21" customHeight="1" thickBot="1">
      <c r="A62" s="500" t="s">
        <v>48</v>
      </c>
      <c r="B62" s="466" t="s">
        <v>48</v>
      </c>
      <c r="C62" s="467">
        <v>683</v>
      </c>
      <c r="D62" s="468">
        <v>653</v>
      </c>
      <c r="E62" s="469">
        <v>6500</v>
      </c>
      <c r="F62" s="468">
        <v>6530</v>
      </c>
      <c r="G62" s="470">
        <f t="shared" si="6"/>
        <v>14366</v>
      </c>
      <c r="H62" s="471">
        <f t="shared" si="22"/>
        <v>0.003533973971688849</v>
      </c>
      <c r="I62" s="472">
        <v>2903</v>
      </c>
      <c r="J62" s="468">
        <v>2745</v>
      </c>
      <c r="K62" s="469">
        <v>7648</v>
      </c>
      <c r="L62" s="468">
        <v>7719</v>
      </c>
      <c r="M62" s="470">
        <f t="shared" si="23"/>
        <v>21015</v>
      </c>
      <c r="N62" s="473">
        <f t="shared" si="24"/>
        <v>-0.3163930525814894</v>
      </c>
      <c r="O62" s="467">
        <v>9955</v>
      </c>
      <c r="P62" s="468">
        <v>9107</v>
      </c>
      <c r="Q62" s="469">
        <v>28333</v>
      </c>
      <c r="R62" s="468">
        <v>28791</v>
      </c>
      <c r="S62" s="470">
        <f t="shared" si="25"/>
        <v>76186</v>
      </c>
      <c r="T62" s="471">
        <f t="shared" si="26"/>
        <v>0.004660551617080378</v>
      </c>
      <c r="U62" s="472">
        <v>11647</v>
      </c>
      <c r="V62" s="468">
        <v>10803</v>
      </c>
      <c r="W62" s="469">
        <v>31144</v>
      </c>
      <c r="X62" s="468">
        <v>31086</v>
      </c>
      <c r="Y62" s="470">
        <f t="shared" si="27"/>
        <v>84680</v>
      </c>
      <c r="Z62" s="474">
        <f t="shared" si="28"/>
        <v>-0.10030703826169107</v>
      </c>
    </row>
    <row r="63" spans="1:2" ht="9" customHeight="1" thickTop="1">
      <c r="A63" s="24"/>
      <c r="B63" s="24"/>
    </row>
    <row r="64" spans="1:2" ht="15">
      <c r="A64" s="24" t="s">
        <v>131</v>
      </c>
      <c r="B64" s="24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3:Z65536 N63:N65536">
    <cfRule type="cellIs" priority="7" dxfId="99" operator="lessThan" stopIfTrue="1">
      <formula>0</formula>
    </cfRule>
  </conditionalFormatting>
  <conditionalFormatting sqref="N10:N62 Z10:Z62">
    <cfRule type="cellIs" priority="8" dxfId="99" operator="lessThan" stopIfTrue="1">
      <formula>0</formula>
    </cfRule>
    <cfRule type="cellIs" priority="9" dxfId="101" operator="greaterThanOrEqual" stopIfTrue="1">
      <formula>0</formula>
    </cfRule>
  </conditionalFormatting>
  <conditionalFormatting sqref="H7:H9">
    <cfRule type="cellIs" priority="4" dxfId="99" operator="lessThan" stopIfTrue="1">
      <formula>0</formula>
    </cfRule>
  </conditionalFormatting>
  <conditionalFormatting sqref="N7:N9">
    <cfRule type="cellIs" priority="3" dxfId="99" operator="lessThan" stopIfTrue="1">
      <formula>0</formula>
    </cfRule>
  </conditionalFormatting>
  <conditionalFormatting sqref="T7:T9">
    <cfRule type="cellIs" priority="2" dxfId="99" operator="lessThan" stopIfTrue="1">
      <formula>0</formula>
    </cfRule>
  </conditionalFormatting>
  <conditionalFormatting sqref="Z7:Z9">
    <cfRule type="cellIs" priority="1" dxfId="99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7"/>
  <sheetViews>
    <sheetView showGridLines="0" zoomScale="80" zoomScaleNormal="80" zoomScalePageLayoutView="0" workbookViewId="0" topLeftCell="A1">
      <selection activeCell="A48" sqref="A48:Z54"/>
    </sheetView>
  </sheetViews>
  <sheetFormatPr defaultColWidth="8.00390625" defaultRowHeight="15"/>
  <cols>
    <col min="1" max="1" width="30.28125" style="23" customWidth="1"/>
    <col min="2" max="2" width="40.421875" style="23" bestFit="1" customWidth="1"/>
    <col min="3" max="3" width="9.57421875" style="23" customWidth="1"/>
    <col min="4" max="4" width="10.421875" style="23" customWidth="1"/>
    <col min="5" max="5" width="8.57421875" style="23" bestFit="1" customWidth="1"/>
    <col min="6" max="6" width="10.57421875" style="23" bestFit="1" customWidth="1"/>
    <col min="7" max="7" width="10.00390625" style="23" customWidth="1"/>
    <col min="8" max="8" width="10.7109375" style="23" customWidth="1"/>
    <col min="9" max="9" width="9.421875" style="23" customWidth="1"/>
    <col min="10" max="10" width="11.57421875" style="23" bestFit="1" customWidth="1"/>
    <col min="11" max="11" width="9.00390625" style="23" bestFit="1" customWidth="1"/>
    <col min="12" max="12" width="10.57421875" style="23" bestFit="1" customWidth="1"/>
    <col min="13" max="13" width="9.8515625" style="23" customWidth="1"/>
    <col min="14" max="14" width="10.00390625" style="23" customWidth="1"/>
    <col min="15" max="15" width="10.421875" style="23" customWidth="1"/>
    <col min="16" max="16" width="12.421875" style="23" bestFit="1" customWidth="1"/>
    <col min="17" max="17" width="9.421875" style="23" customWidth="1"/>
    <col min="18" max="18" width="10.57421875" style="23" bestFit="1" customWidth="1"/>
    <col min="19" max="19" width="11.8515625" style="23" customWidth="1"/>
    <col min="20" max="20" width="10.140625" style="23" customWidth="1"/>
    <col min="21" max="21" width="10.28125" style="23" customWidth="1"/>
    <col min="22" max="22" width="11.57421875" style="23" bestFit="1" customWidth="1"/>
    <col min="23" max="24" width="10.28125" style="23" customWidth="1"/>
    <col min="25" max="25" width="10.7109375" style="23" customWidth="1"/>
    <col min="26" max="26" width="9.8515625" style="23" bestFit="1" customWidth="1"/>
    <col min="27" max="16384" width="8.00390625" style="23" customWidth="1"/>
  </cols>
  <sheetData>
    <row r="1" spans="1:24" ht="15.75">
      <c r="A1" s="200" t="s">
        <v>147</v>
      </c>
      <c r="B1" s="196"/>
      <c r="C1" s="196"/>
      <c r="D1" s="196"/>
      <c r="E1" s="196"/>
      <c r="F1" s="196"/>
      <c r="G1" s="196"/>
      <c r="H1" s="196"/>
      <c r="I1" s="196"/>
      <c r="W1" s="194" t="s">
        <v>26</v>
      </c>
      <c r="X1" s="194"/>
    </row>
    <row r="2" spans="1:24" ht="15.75">
      <c r="A2" s="200" t="s">
        <v>148</v>
      </c>
      <c r="B2" s="196"/>
      <c r="C2" s="196"/>
      <c r="D2" s="196"/>
      <c r="E2" s="196"/>
      <c r="F2" s="196"/>
      <c r="G2" s="196"/>
      <c r="H2" s="196"/>
      <c r="I2" s="196"/>
      <c r="W2" s="194"/>
      <c r="X2" s="194"/>
    </row>
    <row r="3" ht="5.25" customHeight="1" thickBot="1"/>
    <row r="4" spans="1:26" ht="24.75" customHeight="1" thickTop="1">
      <c r="A4" s="638" t="s">
        <v>115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</row>
    <row r="5" spans="1:26" ht="21" customHeight="1" thickBot="1">
      <c r="A5" s="650" t="s">
        <v>40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32" customFormat="1" ht="19.5" customHeight="1" thickBot="1" thickTop="1">
      <c r="A6" s="714" t="s">
        <v>113</v>
      </c>
      <c r="B6" s="726" t="s">
        <v>114</v>
      </c>
      <c r="C6" s="729" t="s">
        <v>33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1"/>
      <c r="O6" s="732" t="s">
        <v>32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1"/>
    </row>
    <row r="7" spans="1:26" s="31" customFormat="1" ht="26.25" customHeight="1" thickBot="1">
      <c r="A7" s="715"/>
      <c r="B7" s="727"/>
      <c r="C7" s="723" t="s">
        <v>154</v>
      </c>
      <c r="D7" s="719"/>
      <c r="E7" s="719"/>
      <c r="F7" s="719"/>
      <c r="G7" s="720"/>
      <c r="H7" s="721" t="s">
        <v>31</v>
      </c>
      <c r="I7" s="723" t="s">
        <v>157</v>
      </c>
      <c r="J7" s="719"/>
      <c r="K7" s="719"/>
      <c r="L7" s="719"/>
      <c r="M7" s="720"/>
      <c r="N7" s="721" t="s">
        <v>30</v>
      </c>
      <c r="O7" s="718" t="s">
        <v>155</v>
      </c>
      <c r="P7" s="719"/>
      <c r="Q7" s="719"/>
      <c r="R7" s="719"/>
      <c r="S7" s="720"/>
      <c r="T7" s="721" t="s">
        <v>31</v>
      </c>
      <c r="U7" s="718" t="s">
        <v>156</v>
      </c>
      <c r="V7" s="719"/>
      <c r="W7" s="719"/>
      <c r="X7" s="719"/>
      <c r="Y7" s="720"/>
      <c r="Z7" s="721" t="s">
        <v>30</v>
      </c>
    </row>
    <row r="8" spans="1:26" s="26" customFormat="1" ht="26.25" customHeight="1">
      <c r="A8" s="716"/>
      <c r="B8" s="727"/>
      <c r="C8" s="654" t="s">
        <v>20</v>
      </c>
      <c r="D8" s="649"/>
      <c r="E8" s="645" t="s">
        <v>19</v>
      </c>
      <c r="F8" s="649"/>
      <c r="G8" s="634" t="s">
        <v>15</v>
      </c>
      <c r="H8" s="627"/>
      <c r="I8" s="724" t="s">
        <v>20</v>
      </c>
      <c r="J8" s="649"/>
      <c r="K8" s="645" t="s">
        <v>19</v>
      </c>
      <c r="L8" s="649"/>
      <c r="M8" s="634" t="s">
        <v>15</v>
      </c>
      <c r="N8" s="627"/>
      <c r="O8" s="724" t="s">
        <v>20</v>
      </c>
      <c r="P8" s="649"/>
      <c r="Q8" s="645" t="s">
        <v>19</v>
      </c>
      <c r="R8" s="649"/>
      <c r="S8" s="634" t="s">
        <v>15</v>
      </c>
      <c r="T8" s="627"/>
      <c r="U8" s="724" t="s">
        <v>20</v>
      </c>
      <c r="V8" s="649"/>
      <c r="W8" s="645" t="s">
        <v>19</v>
      </c>
      <c r="X8" s="649"/>
      <c r="Y8" s="634" t="s">
        <v>15</v>
      </c>
      <c r="Z8" s="627"/>
    </row>
    <row r="9" spans="1:26" s="26" customFormat="1" ht="19.5" customHeight="1" thickBot="1">
      <c r="A9" s="717"/>
      <c r="B9" s="728"/>
      <c r="C9" s="29" t="s">
        <v>28</v>
      </c>
      <c r="D9" s="27" t="s">
        <v>27</v>
      </c>
      <c r="E9" s="28" t="s">
        <v>28</v>
      </c>
      <c r="F9" s="89" t="s">
        <v>27</v>
      </c>
      <c r="G9" s="725"/>
      <c r="H9" s="722"/>
      <c r="I9" s="29" t="s">
        <v>28</v>
      </c>
      <c r="J9" s="27" t="s">
        <v>27</v>
      </c>
      <c r="K9" s="28" t="s">
        <v>28</v>
      </c>
      <c r="L9" s="89" t="s">
        <v>27</v>
      </c>
      <c r="M9" s="725"/>
      <c r="N9" s="722"/>
      <c r="O9" s="29" t="s">
        <v>28</v>
      </c>
      <c r="P9" s="27" t="s">
        <v>27</v>
      </c>
      <c r="Q9" s="28" t="s">
        <v>28</v>
      </c>
      <c r="R9" s="89" t="s">
        <v>27</v>
      </c>
      <c r="S9" s="725"/>
      <c r="T9" s="722"/>
      <c r="U9" s="29" t="s">
        <v>28</v>
      </c>
      <c r="V9" s="27" t="s">
        <v>27</v>
      </c>
      <c r="W9" s="28" t="s">
        <v>28</v>
      </c>
      <c r="X9" s="89" t="s">
        <v>27</v>
      </c>
      <c r="Y9" s="725"/>
      <c r="Z9" s="722"/>
    </row>
    <row r="10" spans="1:26" s="525" customFormat="1" ht="18" customHeight="1" thickBot="1" thickTop="1">
      <c r="A10" s="515" t="s">
        <v>22</v>
      </c>
      <c r="B10" s="756"/>
      <c r="C10" s="516">
        <f>SUM(C11:C54)</f>
        <v>12278.861000000003</v>
      </c>
      <c r="D10" s="517">
        <f>SUM(D11:D54)</f>
        <v>12278.861000000004</v>
      </c>
      <c r="E10" s="518">
        <f>SUM(E11:E54)</f>
        <v>1055.572</v>
      </c>
      <c r="F10" s="517">
        <f>SUM(F11:F54)</f>
        <v>1055.5719999999997</v>
      </c>
      <c r="G10" s="519">
        <f aca="true" t="shared" si="0" ref="G10:G21">SUM(C10:F10)</f>
        <v>26668.86600000001</v>
      </c>
      <c r="H10" s="520">
        <f aca="true" t="shared" si="1" ref="H10:H54">G10/$G$10</f>
        <v>1</v>
      </c>
      <c r="I10" s="521">
        <f>SUM(I11:I54)</f>
        <v>12064.925999999998</v>
      </c>
      <c r="J10" s="517">
        <f>SUM(J11:J54)</f>
        <v>12064.925999999998</v>
      </c>
      <c r="K10" s="518">
        <f>SUM(K11:K54)</f>
        <v>1879.7160000000001</v>
      </c>
      <c r="L10" s="517">
        <f>SUM(L11:L54)</f>
        <v>1879.7160000000001</v>
      </c>
      <c r="M10" s="519">
        <f aca="true" t="shared" si="2" ref="M10:M21">SUM(I10:L10)</f>
        <v>27889.283999999996</v>
      </c>
      <c r="N10" s="522">
        <f aca="true" t="shared" si="3" ref="N10:N21">IF(ISERROR(G10/M10-1),"         /0",(G10/M10-1))</f>
        <v>-0.04375938801440682</v>
      </c>
      <c r="O10" s="523">
        <f>SUM(O11:O54)</f>
        <v>48057.840000000004</v>
      </c>
      <c r="P10" s="517">
        <f>SUM(P11:P54)</f>
        <v>48057.83999999998</v>
      </c>
      <c r="Q10" s="518">
        <f>SUM(Q11:Q54)</f>
        <v>5000.489</v>
      </c>
      <c r="R10" s="517">
        <f>SUM(R11:R54)</f>
        <v>5000.4890000000005</v>
      </c>
      <c r="S10" s="519">
        <f aca="true" t="shared" si="4" ref="S10:S21">SUM(O10:R10)</f>
        <v>106116.658</v>
      </c>
      <c r="T10" s="520">
        <f aca="true" t="shared" si="5" ref="T10:T54">S10/$S$10</f>
        <v>1</v>
      </c>
      <c r="U10" s="521">
        <f>SUM(U11:U54)</f>
        <v>47638.467000000004</v>
      </c>
      <c r="V10" s="517">
        <f>SUM(V11:V54)</f>
        <v>47638.467000000004</v>
      </c>
      <c r="W10" s="518">
        <f>SUM(W11:W54)</f>
        <v>8002.505999999997</v>
      </c>
      <c r="X10" s="517">
        <f>SUM(X11:X54)</f>
        <v>8002.5059999999985</v>
      </c>
      <c r="Y10" s="519">
        <f aca="true" t="shared" si="6" ref="Y10:Y21">SUM(U10:X10)</f>
        <v>111281.946</v>
      </c>
      <c r="Z10" s="524">
        <f>IF(ISERROR(S10/Y10-1),"         /0",(S10/Y10-1))</f>
        <v>-0.04641622640207965</v>
      </c>
    </row>
    <row r="11" spans="1:26" ht="18.75" customHeight="1" thickTop="1">
      <c r="A11" s="309" t="s">
        <v>457</v>
      </c>
      <c r="B11" s="475" t="s">
        <v>458</v>
      </c>
      <c r="C11" s="310">
        <v>6109.467</v>
      </c>
      <c r="D11" s="311">
        <v>4633.6539999999995</v>
      </c>
      <c r="E11" s="312">
        <v>322.902</v>
      </c>
      <c r="F11" s="311">
        <v>55.971</v>
      </c>
      <c r="G11" s="313">
        <f t="shared" si="0"/>
        <v>11121.993999999999</v>
      </c>
      <c r="H11" s="314">
        <f t="shared" si="1"/>
        <v>0.41704037959469276</v>
      </c>
      <c r="I11" s="315">
        <v>6283.98</v>
      </c>
      <c r="J11" s="311">
        <v>4308.281</v>
      </c>
      <c r="K11" s="312">
        <v>717.8430000000002</v>
      </c>
      <c r="L11" s="311">
        <v>423.944</v>
      </c>
      <c r="M11" s="313">
        <f t="shared" si="2"/>
        <v>11734.047999999999</v>
      </c>
      <c r="N11" s="316">
        <f t="shared" si="3"/>
        <v>-0.052160516132199186</v>
      </c>
      <c r="O11" s="310">
        <v>24260.788000000004</v>
      </c>
      <c r="P11" s="311">
        <v>17389.859</v>
      </c>
      <c r="Q11" s="312">
        <v>1039.7389999999996</v>
      </c>
      <c r="R11" s="311">
        <v>991.9819999999996</v>
      </c>
      <c r="S11" s="313">
        <f t="shared" si="4"/>
        <v>43682.368</v>
      </c>
      <c r="T11" s="314">
        <f t="shared" si="5"/>
        <v>0.41164477682665057</v>
      </c>
      <c r="U11" s="315">
        <v>24686.444000000003</v>
      </c>
      <c r="V11" s="311">
        <v>17475.442000000003</v>
      </c>
      <c r="W11" s="312">
        <v>2618.262999999997</v>
      </c>
      <c r="X11" s="311">
        <v>2330.2879999999986</v>
      </c>
      <c r="Y11" s="313">
        <f t="shared" si="6"/>
        <v>47110.437000000005</v>
      </c>
      <c r="Z11" s="317">
        <f aca="true" t="shared" si="7" ref="Z11:Z21">IF(ISERROR(S11/Y11-1),"         /0",IF(S11/Y11&gt;5,"  *  ",(S11/Y11-1)))</f>
        <v>-0.07276665678138372</v>
      </c>
    </row>
    <row r="12" spans="1:26" ht="18.75" customHeight="1">
      <c r="A12" s="318" t="s">
        <v>459</v>
      </c>
      <c r="B12" s="476" t="s">
        <v>460</v>
      </c>
      <c r="C12" s="319">
        <v>1233.73</v>
      </c>
      <c r="D12" s="320">
        <v>1209.88</v>
      </c>
      <c r="E12" s="321">
        <v>8.467</v>
      </c>
      <c r="F12" s="320">
        <v>12.273</v>
      </c>
      <c r="G12" s="322">
        <f t="shared" si="0"/>
        <v>2464.3500000000004</v>
      </c>
      <c r="H12" s="323">
        <f>G12/$G$10</f>
        <v>0.09240550385606945</v>
      </c>
      <c r="I12" s="324">
        <v>1313.507</v>
      </c>
      <c r="J12" s="320">
        <v>1335.2189999999998</v>
      </c>
      <c r="K12" s="321">
        <v>3.458</v>
      </c>
      <c r="L12" s="320">
        <v>81.112</v>
      </c>
      <c r="M12" s="322">
        <f t="shared" si="2"/>
        <v>2733.296</v>
      </c>
      <c r="N12" s="325">
        <f t="shared" si="3"/>
        <v>-0.09839622199717835</v>
      </c>
      <c r="O12" s="319">
        <v>4437.146</v>
      </c>
      <c r="P12" s="320">
        <v>4831.509999999999</v>
      </c>
      <c r="Q12" s="321">
        <v>40.291</v>
      </c>
      <c r="R12" s="320">
        <v>38.777</v>
      </c>
      <c r="S12" s="322">
        <f t="shared" si="4"/>
        <v>9347.723999999998</v>
      </c>
      <c r="T12" s="323">
        <f>S12/$S$10</f>
        <v>0.08808912922983307</v>
      </c>
      <c r="U12" s="324">
        <v>4732.179</v>
      </c>
      <c r="V12" s="320">
        <v>5130.4130000000005</v>
      </c>
      <c r="W12" s="321">
        <v>340.43699999999995</v>
      </c>
      <c r="X12" s="320">
        <v>479.86099999999993</v>
      </c>
      <c r="Y12" s="322">
        <f t="shared" si="6"/>
        <v>10682.890000000001</v>
      </c>
      <c r="Z12" s="326">
        <f t="shared" si="7"/>
        <v>-0.12498172311050681</v>
      </c>
    </row>
    <row r="13" spans="1:26" ht="18.75" customHeight="1">
      <c r="A13" s="318" t="s">
        <v>463</v>
      </c>
      <c r="B13" s="476" t="s">
        <v>464</v>
      </c>
      <c r="C13" s="319">
        <v>1352.4650000000001</v>
      </c>
      <c r="D13" s="320">
        <v>1003.6930000000002</v>
      </c>
      <c r="E13" s="321">
        <v>25.796999999999997</v>
      </c>
      <c r="F13" s="320">
        <v>35.635999999999996</v>
      </c>
      <c r="G13" s="322">
        <f t="shared" si="0"/>
        <v>2417.5910000000003</v>
      </c>
      <c r="H13" s="323">
        <f t="shared" si="1"/>
        <v>0.09065218596096285</v>
      </c>
      <c r="I13" s="324">
        <v>1296.0620000000001</v>
      </c>
      <c r="J13" s="320">
        <v>946.967</v>
      </c>
      <c r="K13" s="321">
        <v>131.754</v>
      </c>
      <c r="L13" s="320">
        <v>151.226</v>
      </c>
      <c r="M13" s="322">
        <f t="shared" si="2"/>
        <v>2526.009</v>
      </c>
      <c r="N13" s="325">
        <f t="shared" si="3"/>
        <v>-0.04292067051225856</v>
      </c>
      <c r="O13" s="319">
        <v>5540.459000000001</v>
      </c>
      <c r="P13" s="320">
        <v>3938.0179999999996</v>
      </c>
      <c r="Q13" s="321">
        <v>69.539</v>
      </c>
      <c r="R13" s="320">
        <v>104.16699999999999</v>
      </c>
      <c r="S13" s="322">
        <f t="shared" si="4"/>
        <v>9652.183</v>
      </c>
      <c r="T13" s="323">
        <f t="shared" si="5"/>
        <v>0.09095822637007661</v>
      </c>
      <c r="U13" s="324">
        <v>5060.397000000002</v>
      </c>
      <c r="V13" s="320">
        <v>3274.7909999999997</v>
      </c>
      <c r="W13" s="321">
        <v>600.491</v>
      </c>
      <c r="X13" s="320">
        <v>715.735</v>
      </c>
      <c r="Y13" s="322">
        <f t="shared" si="6"/>
        <v>9651.414000000002</v>
      </c>
      <c r="Z13" s="326">
        <f t="shared" si="7"/>
        <v>7.967744415471323E-05</v>
      </c>
    </row>
    <row r="14" spans="1:26" ht="18.75" customHeight="1">
      <c r="A14" s="318" t="s">
        <v>467</v>
      </c>
      <c r="B14" s="476" t="s">
        <v>468</v>
      </c>
      <c r="C14" s="319">
        <v>734.5229999999999</v>
      </c>
      <c r="D14" s="320">
        <v>1033.4450000000002</v>
      </c>
      <c r="E14" s="321">
        <v>14.419999999999998</v>
      </c>
      <c r="F14" s="320">
        <v>161.98999999999998</v>
      </c>
      <c r="G14" s="322">
        <f t="shared" si="0"/>
        <v>1944.3780000000002</v>
      </c>
      <c r="H14" s="323">
        <f t="shared" si="1"/>
        <v>0.07290816189934733</v>
      </c>
      <c r="I14" s="324">
        <v>876.0389999999999</v>
      </c>
      <c r="J14" s="320">
        <v>1176.3519999999999</v>
      </c>
      <c r="K14" s="321">
        <v>8.78</v>
      </c>
      <c r="L14" s="320">
        <v>51.289</v>
      </c>
      <c r="M14" s="322">
        <f t="shared" si="2"/>
        <v>2112.46</v>
      </c>
      <c r="N14" s="325">
        <f t="shared" si="3"/>
        <v>-0.07956695038012551</v>
      </c>
      <c r="O14" s="319">
        <v>3312.9509999999996</v>
      </c>
      <c r="P14" s="320">
        <v>4320.048</v>
      </c>
      <c r="Q14" s="321">
        <v>50.449</v>
      </c>
      <c r="R14" s="320">
        <v>280.026</v>
      </c>
      <c r="S14" s="322">
        <f t="shared" si="4"/>
        <v>7963.473999999999</v>
      </c>
      <c r="T14" s="323">
        <f t="shared" si="5"/>
        <v>0.07504452316996263</v>
      </c>
      <c r="U14" s="324">
        <v>3452.441</v>
      </c>
      <c r="V14" s="320">
        <v>4285.037</v>
      </c>
      <c r="W14" s="321">
        <v>89.58099999999997</v>
      </c>
      <c r="X14" s="320">
        <v>88.72</v>
      </c>
      <c r="Y14" s="322">
        <f t="shared" si="6"/>
        <v>7915.779</v>
      </c>
      <c r="Z14" s="326">
        <f t="shared" si="7"/>
        <v>0.006025307174442274</v>
      </c>
    </row>
    <row r="15" spans="1:26" ht="18.75" customHeight="1">
      <c r="A15" s="318" t="s">
        <v>469</v>
      </c>
      <c r="B15" s="476" t="s">
        <v>470</v>
      </c>
      <c r="C15" s="319">
        <v>196.839</v>
      </c>
      <c r="D15" s="320">
        <v>1181.5020000000004</v>
      </c>
      <c r="E15" s="321">
        <v>24.849</v>
      </c>
      <c r="F15" s="320">
        <v>20.806</v>
      </c>
      <c r="G15" s="322">
        <f aca="true" t="shared" si="8" ref="G15:G20">SUM(C15:F15)</f>
        <v>1423.9960000000003</v>
      </c>
      <c r="H15" s="323">
        <f aca="true" t="shared" si="9" ref="H15:H20">G15/$G$10</f>
        <v>0.05339544621057378</v>
      </c>
      <c r="I15" s="324">
        <v>173.705</v>
      </c>
      <c r="J15" s="320">
        <v>1168.473</v>
      </c>
      <c r="K15" s="321">
        <v>27.359</v>
      </c>
      <c r="L15" s="320">
        <v>119.90200000000002</v>
      </c>
      <c r="M15" s="322">
        <f aca="true" t="shared" si="10" ref="M15:M20">SUM(I15:L15)</f>
        <v>1489.4389999999999</v>
      </c>
      <c r="N15" s="325">
        <f aca="true" t="shared" si="11" ref="N15:N20">IF(ISERROR(G15/M15-1),"         /0",(G15/M15-1))</f>
        <v>-0.043938019616781565</v>
      </c>
      <c r="O15" s="319">
        <v>763.691</v>
      </c>
      <c r="P15" s="320">
        <v>4710.945000000001</v>
      </c>
      <c r="Q15" s="321">
        <v>82.436</v>
      </c>
      <c r="R15" s="320">
        <v>84.32399999999998</v>
      </c>
      <c r="S15" s="322">
        <f aca="true" t="shared" si="12" ref="S15:S20">SUM(O15:R15)</f>
        <v>5641.396</v>
      </c>
      <c r="T15" s="323">
        <f aca="true" t="shared" si="13" ref="T15:T20">S15/$S$10</f>
        <v>0.05316220946196779</v>
      </c>
      <c r="U15" s="324">
        <v>620.3329999999999</v>
      </c>
      <c r="V15" s="320">
        <v>4539.421</v>
      </c>
      <c r="W15" s="321">
        <v>192.03199999999998</v>
      </c>
      <c r="X15" s="320">
        <v>539.2589999999999</v>
      </c>
      <c r="Y15" s="322">
        <f aca="true" t="shared" si="14" ref="Y15:Y20">SUM(U15:X15)</f>
        <v>5891.045</v>
      </c>
      <c r="Z15" s="326">
        <f t="shared" si="7"/>
        <v>-0.04237771057596751</v>
      </c>
    </row>
    <row r="16" spans="1:26" ht="18.75" customHeight="1">
      <c r="A16" s="318" t="s">
        <v>491</v>
      </c>
      <c r="B16" s="476" t="s">
        <v>492</v>
      </c>
      <c r="C16" s="319">
        <v>664.034</v>
      </c>
      <c r="D16" s="320">
        <v>555.1560000000001</v>
      </c>
      <c r="E16" s="321">
        <v>0.015</v>
      </c>
      <c r="F16" s="320">
        <v>0.035</v>
      </c>
      <c r="G16" s="322">
        <f t="shared" si="8"/>
        <v>1219.2400000000002</v>
      </c>
      <c r="H16" s="323">
        <f t="shared" si="9"/>
        <v>0.04571772943026523</v>
      </c>
      <c r="I16" s="324">
        <v>308.184</v>
      </c>
      <c r="J16" s="320">
        <v>365.422</v>
      </c>
      <c r="K16" s="321">
        <v>202.83</v>
      </c>
      <c r="L16" s="320">
        <v>226.93699999999998</v>
      </c>
      <c r="M16" s="322">
        <f t="shared" si="10"/>
        <v>1103.373</v>
      </c>
      <c r="N16" s="325">
        <f t="shared" si="11"/>
        <v>0.10501163251230561</v>
      </c>
      <c r="O16" s="319">
        <v>2632.138</v>
      </c>
      <c r="P16" s="320">
        <v>2057.702</v>
      </c>
      <c r="Q16" s="321">
        <v>144.76999999999998</v>
      </c>
      <c r="R16" s="320">
        <v>128.181</v>
      </c>
      <c r="S16" s="322">
        <f t="shared" si="12"/>
        <v>4962.791</v>
      </c>
      <c r="T16" s="323">
        <f t="shared" si="13"/>
        <v>0.04676731338448296</v>
      </c>
      <c r="U16" s="324">
        <v>1971.248</v>
      </c>
      <c r="V16" s="320">
        <v>1668.194</v>
      </c>
      <c r="W16" s="321">
        <v>913.1669999999999</v>
      </c>
      <c r="X16" s="320">
        <v>701.9110000000001</v>
      </c>
      <c r="Y16" s="322">
        <f t="shared" si="14"/>
        <v>5254.52</v>
      </c>
      <c r="Z16" s="326">
        <f t="shared" si="7"/>
        <v>-0.05551962881481087</v>
      </c>
    </row>
    <row r="17" spans="1:26" ht="18.75" customHeight="1">
      <c r="A17" s="318" t="s">
        <v>461</v>
      </c>
      <c r="B17" s="476" t="s">
        <v>462</v>
      </c>
      <c r="C17" s="319">
        <v>213.92799999999997</v>
      </c>
      <c r="D17" s="320">
        <v>453.411</v>
      </c>
      <c r="E17" s="321">
        <v>0.28</v>
      </c>
      <c r="F17" s="320">
        <v>5.005</v>
      </c>
      <c r="G17" s="322">
        <f t="shared" si="8"/>
        <v>672.6239999999999</v>
      </c>
      <c r="H17" s="323">
        <f t="shared" si="9"/>
        <v>0.025221319871643576</v>
      </c>
      <c r="I17" s="324">
        <v>169.767</v>
      </c>
      <c r="J17" s="320">
        <v>493.195</v>
      </c>
      <c r="K17" s="321">
        <v>31.702</v>
      </c>
      <c r="L17" s="320">
        <v>2.51</v>
      </c>
      <c r="M17" s="322">
        <f t="shared" si="10"/>
        <v>697.174</v>
      </c>
      <c r="N17" s="325">
        <f t="shared" si="11"/>
        <v>-0.03521359086827691</v>
      </c>
      <c r="O17" s="319">
        <v>1037.6490000000001</v>
      </c>
      <c r="P17" s="320">
        <v>1876.9670000000003</v>
      </c>
      <c r="Q17" s="321">
        <v>461.44300000000004</v>
      </c>
      <c r="R17" s="320">
        <v>55.446000000000005</v>
      </c>
      <c r="S17" s="322">
        <f t="shared" si="12"/>
        <v>3431.5050000000006</v>
      </c>
      <c r="T17" s="323">
        <f t="shared" si="13"/>
        <v>0.0323371001751676</v>
      </c>
      <c r="U17" s="324">
        <v>685.383</v>
      </c>
      <c r="V17" s="320">
        <v>2075.5879999999997</v>
      </c>
      <c r="W17" s="321">
        <v>255.322</v>
      </c>
      <c r="X17" s="320">
        <v>23.247</v>
      </c>
      <c r="Y17" s="322">
        <f t="shared" si="14"/>
        <v>3039.5399999999995</v>
      </c>
      <c r="Z17" s="326">
        <f>IF(ISERROR(S17/Y17-1),"         /0",IF(S17/Y17&gt;5,"  *  ",(S17/Y17-1)))</f>
        <v>0.12895536824651144</v>
      </c>
    </row>
    <row r="18" spans="1:26" ht="18.75" customHeight="1">
      <c r="A18" s="318" t="s">
        <v>479</v>
      </c>
      <c r="B18" s="476" t="s">
        <v>480</v>
      </c>
      <c r="C18" s="319">
        <v>330.923</v>
      </c>
      <c r="D18" s="320">
        <v>254.584</v>
      </c>
      <c r="E18" s="321">
        <v>1.372</v>
      </c>
      <c r="F18" s="320">
        <v>18.085</v>
      </c>
      <c r="G18" s="322">
        <f t="shared" si="8"/>
        <v>604.964</v>
      </c>
      <c r="H18" s="323">
        <f t="shared" si="9"/>
        <v>0.02268427911408006</v>
      </c>
      <c r="I18" s="324">
        <v>398.84200000000004</v>
      </c>
      <c r="J18" s="320">
        <v>220.081</v>
      </c>
      <c r="K18" s="321">
        <v>1.915</v>
      </c>
      <c r="L18" s="320">
        <v>2.448</v>
      </c>
      <c r="M18" s="322">
        <f t="shared" si="10"/>
        <v>623.286</v>
      </c>
      <c r="N18" s="325">
        <f t="shared" si="11"/>
        <v>-0.02939581508328426</v>
      </c>
      <c r="O18" s="319">
        <v>1036.8089999999997</v>
      </c>
      <c r="P18" s="320">
        <v>1004.2850000000001</v>
      </c>
      <c r="Q18" s="321">
        <v>10.097</v>
      </c>
      <c r="R18" s="320">
        <v>43.881</v>
      </c>
      <c r="S18" s="322">
        <f t="shared" si="12"/>
        <v>2095.0719999999997</v>
      </c>
      <c r="T18" s="323">
        <f t="shared" si="13"/>
        <v>0.019743101973678814</v>
      </c>
      <c r="U18" s="324">
        <v>1218.9</v>
      </c>
      <c r="V18" s="320">
        <v>891.0640000000001</v>
      </c>
      <c r="W18" s="321">
        <v>3.041</v>
      </c>
      <c r="X18" s="320">
        <v>7.313</v>
      </c>
      <c r="Y18" s="322">
        <f t="shared" si="14"/>
        <v>2120.318</v>
      </c>
      <c r="Z18" s="326">
        <f>IF(ISERROR(S18/Y18-1),"         /0",IF(S18/Y18&gt;5,"  *  ",(S18/Y18-1)))</f>
        <v>-0.01190670456035392</v>
      </c>
    </row>
    <row r="19" spans="1:26" ht="18.75" customHeight="1">
      <c r="A19" s="318" t="s">
        <v>465</v>
      </c>
      <c r="B19" s="476" t="s">
        <v>466</v>
      </c>
      <c r="C19" s="319">
        <v>299.342</v>
      </c>
      <c r="D19" s="320">
        <v>156.832</v>
      </c>
      <c r="E19" s="321">
        <v>0.903</v>
      </c>
      <c r="F19" s="320">
        <v>4.441000000000001</v>
      </c>
      <c r="G19" s="322">
        <f t="shared" si="8"/>
        <v>461.518</v>
      </c>
      <c r="H19" s="323">
        <f t="shared" si="9"/>
        <v>0.017305497729074786</v>
      </c>
      <c r="I19" s="324">
        <v>119.742</v>
      </c>
      <c r="J19" s="320">
        <v>124.866</v>
      </c>
      <c r="K19" s="321">
        <v>0.222</v>
      </c>
      <c r="L19" s="320">
        <v>3.216</v>
      </c>
      <c r="M19" s="322">
        <f t="shared" si="10"/>
        <v>248.04600000000002</v>
      </c>
      <c r="N19" s="325">
        <f t="shared" si="11"/>
        <v>0.8606145634277511</v>
      </c>
      <c r="O19" s="319">
        <v>647.283</v>
      </c>
      <c r="P19" s="320">
        <v>625.3340000000001</v>
      </c>
      <c r="Q19" s="321">
        <v>2.0730000000000004</v>
      </c>
      <c r="R19" s="320">
        <v>12.749</v>
      </c>
      <c r="S19" s="322">
        <f t="shared" si="12"/>
        <v>1287.4390000000003</v>
      </c>
      <c r="T19" s="323">
        <f t="shared" si="13"/>
        <v>0.012132298776314651</v>
      </c>
      <c r="U19" s="324">
        <v>333.21</v>
      </c>
      <c r="V19" s="320">
        <v>552.672</v>
      </c>
      <c r="W19" s="321">
        <v>1.3240000000000005</v>
      </c>
      <c r="X19" s="320">
        <v>5.648999999999999</v>
      </c>
      <c r="Y19" s="322">
        <f t="shared" si="14"/>
        <v>892.855</v>
      </c>
      <c r="Z19" s="326">
        <f>IF(ISERROR(S19/Y19-1),"         /0",IF(S19/Y19&gt;5,"  *  ",(S19/Y19-1)))</f>
        <v>0.4419351406443379</v>
      </c>
    </row>
    <row r="20" spans="1:26" ht="18.75" customHeight="1">
      <c r="A20" s="318" t="s">
        <v>471</v>
      </c>
      <c r="B20" s="476" t="s">
        <v>472</v>
      </c>
      <c r="C20" s="319">
        <v>169.681</v>
      </c>
      <c r="D20" s="320">
        <v>246.84599999999998</v>
      </c>
      <c r="E20" s="321">
        <v>19.115</v>
      </c>
      <c r="F20" s="320">
        <v>13.641000000000002</v>
      </c>
      <c r="G20" s="322">
        <f t="shared" si="8"/>
        <v>449.283</v>
      </c>
      <c r="H20" s="323">
        <f t="shared" si="9"/>
        <v>0.016846723066515083</v>
      </c>
      <c r="I20" s="324">
        <v>142.238</v>
      </c>
      <c r="J20" s="320">
        <v>303.121</v>
      </c>
      <c r="K20" s="321">
        <v>2.9739999999999993</v>
      </c>
      <c r="L20" s="320">
        <v>5.485</v>
      </c>
      <c r="M20" s="322">
        <f t="shared" si="10"/>
        <v>453.818</v>
      </c>
      <c r="N20" s="325">
        <f t="shared" si="11"/>
        <v>-0.009992992785654131</v>
      </c>
      <c r="O20" s="319">
        <v>549.3719999999998</v>
      </c>
      <c r="P20" s="320">
        <v>1104.502</v>
      </c>
      <c r="Q20" s="321">
        <v>34.833000000000006</v>
      </c>
      <c r="R20" s="320">
        <v>50.94</v>
      </c>
      <c r="S20" s="322">
        <f t="shared" si="12"/>
        <v>1739.647</v>
      </c>
      <c r="T20" s="323">
        <f t="shared" si="13"/>
        <v>0.016393722086498426</v>
      </c>
      <c r="U20" s="324">
        <v>536.7760000000001</v>
      </c>
      <c r="V20" s="320">
        <v>1106.3660000000002</v>
      </c>
      <c r="W20" s="321">
        <v>19.055000000000003</v>
      </c>
      <c r="X20" s="320">
        <v>13.236999999999993</v>
      </c>
      <c r="Y20" s="322">
        <f t="shared" si="14"/>
        <v>1675.4340000000004</v>
      </c>
      <c r="Z20" s="326">
        <f t="shared" si="7"/>
        <v>0.03832618891582684</v>
      </c>
    </row>
    <row r="21" spans="1:26" ht="18.75" customHeight="1">
      <c r="A21" s="318" t="s">
        <v>473</v>
      </c>
      <c r="B21" s="476" t="s">
        <v>474</v>
      </c>
      <c r="C21" s="319">
        <v>142.73399999999998</v>
      </c>
      <c r="D21" s="320">
        <v>204.06099999999998</v>
      </c>
      <c r="E21" s="321">
        <v>1.77</v>
      </c>
      <c r="F21" s="320">
        <v>4.644</v>
      </c>
      <c r="G21" s="322">
        <f t="shared" si="0"/>
        <v>353.20899999999995</v>
      </c>
      <c r="H21" s="323">
        <f t="shared" si="1"/>
        <v>0.013244245180878701</v>
      </c>
      <c r="I21" s="324">
        <v>70.931</v>
      </c>
      <c r="J21" s="320">
        <v>219.33800000000002</v>
      </c>
      <c r="K21" s="321">
        <v>1.142</v>
      </c>
      <c r="L21" s="320">
        <v>7.261000000000001</v>
      </c>
      <c r="M21" s="322">
        <f t="shared" si="2"/>
        <v>298.672</v>
      </c>
      <c r="N21" s="325">
        <f t="shared" si="3"/>
        <v>0.18259830181603864</v>
      </c>
      <c r="O21" s="319">
        <v>565.908</v>
      </c>
      <c r="P21" s="320">
        <v>834.912</v>
      </c>
      <c r="Q21" s="321">
        <v>5.32</v>
      </c>
      <c r="R21" s="320">
        <v>18.173000000000002</v>
      </c>
      <c r="S21" s="322">
        <f t="shared" si="4"/>
        <v>1424.313</v>
      </c>
      <c r="T21" s="323">
        <f t="shared" si="5"/>
        <v>0.013422143392416298</v>
      </c>
      <c r="U21" s="324">
        <v>341.82</v>
      </c>
      <c r="V21" s="320">
        <v>796.19</v>
      </c>
      <c r="W21" s="321">
        <v>26.98099999999999</v>
      </c>
      <c r="X21" s="320">
        <v>13.304</v>
      </c>
      <c r="Y21" s="322">
        <f t="shared" si="6"/>
        <v>1178.295</v>
      </c>
      <c r="Z21" s="326">
        <f t="shared" si="7"/>
        <v>0.20879151655570127</v>
      </c>
    </row>
    <row r="22" spans="1:26" ht="18.75" customHeight="1">
      <c r="A22" s="318" t="s">
        <v>529</v>
      </c>
      <c r="B22" s="476" t="s">
        <v>530</v>
      </c>
      <c r="C22" s="319">
        <v>166.632</v>
      </c>
      <c r="D22" s="320">
        <v>143.20399999999998</v>
      </c>
      <c r="E22" s="321">
        <v>0.18</v>
      </c>
      <c r="F22" s="320">
        <v>0.26</v>
      </c>
      <c r="G22" s="322">
        <f aca="true" t="shared" si="15" ref="G22:G54">SUM(C22:F22)</f>
        <v>310.276</v>
      </c>
      <c r="H22" s="323">
        <f t="shared" si="1"/>
        <v>0.011634390453647331</v>
      </c>
      <c r="I22" s="324">
        <v>176.39999999999998</v>
      </c>
      <c r="J22" s="320">
        <v>135.827</v>
      </c>
      <c r="K22" s="321">
        <v>9.74</v>
      </c>
      <c r="L22" s="320">
        <v>6.609999999999999</v>
      </c>
      <c r="M22" s="322">
        <f aca="true" t="shared" si="16" ref="M22:M54">SUM(I22:L22)</f>
        <v>328.577</v>
      </c>
      <c r="N22" s="325">
        <f aca="true" t="shared" si="17" ref="N22:N54">IF(ISERROR(G22/M22-1),"         /0",(G22/M22-1))</f>
        <v>-0.05569775121204468</v>
      </c>
      <c r="O22" s="319">
        <v>545.7059999999999</v>
      </c>
      <c r="P22" s="320">
        <v>510.66999999999996</v>
      </c>
      <c r="Q22" s="321">
        <v>29.063999999999993</v>
      </c>
      <c r="R22" s="320">
        <v>21.191999999999993</v>
      </c>
      <c r="S22" s="322">
        <f aca="true" t="shared" si="18" ref="S22:S54">SUM(O22:R22)</f>
        <v>1106.6319999999998</v>
      </c>
      <c r="T22" s="323">
        <f t="shared" si="5"/>
        <v>0.010428447529887343</v>
      </c>
      <c r="U22" s="324">
        <v>757.936</v>
      </c>
      <c r="V22" s="320">
        <v>570.4409999999999</v>
      </c>
      <c r="W22" s="321">
        <v>39.399</v>
      </c>
      <c r="X22" s="320">
        <v>24.871</v>
      </c>
      <c r="Y22" s="322">
        <f aca="true" t="shared" si="19" ref="Y22:Y54">SUM(U22:X22)</f>
        <v>1392.647</v>
      </c>
      <c r="Z22" s="326">
        <f aca="true" t="shared" si="20" ref="Z22:Z54">IF(ISERROR(S22/Y22-1),"         /0",IF(S22/Y22&gt;5,"  *  ",(S22/Y22-1)))</f>
        <v>-0.2053750878722319</v>
      </c>
    </row>
    <row r="23" spans="1:26" ht="18.75" customHeight="1">
      <c r="A23" s="318" t="s">
        <v>527</v>
      </c>
      <c r="B23" s="476" t="s">
        <v>528</v>
      </c>
      <c r="C23" s="319">
        <v>30.956000000000003</v>
      </c>
      <c r="D23" s="320">
        <v>99.34500000000001</v>
      </c>
      <c r="E23" s="321">
        <v>38.257</v>
      </c>
      <c r="F23" s="320">
        <v>121.35199999999999</v>
      </c>
      <c r="G23" s="322">
        <f t="shared" si="15"/>
        <v>289.91</v>
      </c>
      <c r="H23" s="323">
        <f t="shared" si="1"/>
        <v>0.010870728436672182</v>
      </c>
      <c r="I23" s="324">
        <v>54.542</v>
      </c>
      <c r="J23" s="320">
        <v>131.751</v>
      </c>
      <c r="K23" s="321">
        <v>52.95600000000002</v>
      </c>
      <c r="L23" s="320">
        <v>214.376</v>
      </c>
      <c r="M23" s="322">
        <f t="shared" si="16"/>
        <v>453.625</v>
      </c>
      <c r="N23" s="325">
        <f t="shared" si="17"/>
        <v>-0.36090383025626893</v>
      </c>
      <c r="O23" s="319">
        <v>174.65599999999998</v>
      </c>
      <c r="P23" s="320">
        <v>422.006</v>
      </c>
      <c r="Q23" s="321">
        <v>195.61699999999988</v>
      </c>
      <c r="R23" s="320">
        <v>600.5220000000002</v>
      </c>
      <c r="S23" s="322">
        <f t="shared" si="18"/>
        <v>1392.801</v>
      </c>
      <c r="T23" s="323">
        <f t="shared" si="5"/>
        <v>0.013125187187858857</v>
      </c>
      <c r="U23" s="324">
        <v>202.842</v>
      </c>
      <c r="V23" s="320">
        <v>650.1529999999999</v>
      </c>
      <c r="W23" s="321">
        <v>230.48600000000002</v>
      </c>
      <c r="X23" s="320">
        <v>828.4359999999998</v>
      </c>
      <c r="Y23" s="322">
        <f t="shared" si="19"/>
        <v>1911.917</v>
      </c>
      <c r="Z23" s="326">
        <f t="shared" si="20"/>
        <v>-0.2715159706200635</v>
      </c>
    </row>
    <row r="24" spans="1:26" ht="18.75" customHeight="1">
      <c r="A24" s="318" t="s">
        <v>542</v>
      </c>
      <c r="B24" s="476" t="s">
        <v>543</v>
      </c>
      <c r="C24" s="319">
        <v>90.47500000000001</v>
      </c>
      <c r="D24" s="320">
        <v>30.691000000000003</v>
      </c>
      <c r="E24" s="321">
        <v>125.145</v>
      </c>
      <c r="F24" s="320">
        <v>30.241000000000003</v>
      </c>
      <c r="G24" s="322">
        <f>SUM(C24:F24)</f>
        <v>276.552</v>
      </c>
      <c r="H24" s="323">
        <f>G24/$G$10</f>
        <v>0.010369844747054484</v>
      </c>
      <c r="I24" s="324">
        <v>115.335</v>
      </c>
      <c r="J24" s="320">
        <v>17.479000000000003</v>
      </c>
      <c r="K24" s="321">
        <v>206.696</v>
      </c>
      <c r="L24" s="320">
        <v>26.326999999999998</v>
      </c>
      <c r="M24" s="322">
        <f>SUM(I24:L24)</f>
        <v>365.837</v>
      </c>
      <c r="N24" s="325">
        <f>IF(ISERROR(G24/M24-1),"         /0",(G24/M24-1))</f>
        <v>-0.24405677938535464</v>
      </c>
      <c r="O24" s="319">
        <v>331.96500000000003</v>
      </c>
      <c r="P24" s="320">
        <v>94.399</v>
      </c>
      <c r="Q24" s="321">
        <v>621.9750000000001</v>
      </c>
      <c r="R24" s="320">
        <v>143.02799999999996</v>
      </c>
      <c r="S24" s="322">
        <f>SUM(O24:R24)</f>
        <v>1191.3670000000002</v>
      </c>
      <c r="T24" s="323">
        <f>S24/$S$10</f>
        <v>0.011226955526624295</v>
      </c>
      <c r="U24" s="324">
        <v>530.6080000000001</v>
      </c>
      <c r="V24" s="320">
        <v>120.792</v>
      </c>
      <c r="W24" s="321">
        <v>797.6189999999998</v>
      </c>
      <c r="X24" s="320">
        <v>120.38100000000003</v>
      </c>
      <c r="Y24" s="322">
        <f>SUM(U24:X24)</f>
        <v>1569.3999999999999</v>
      </c>
      <c r="Z24" s="326">
        <f>IF(ISERROR(S24/Y24-1),"         /0",IF(S24/Y24&gt;5,"  *  ",(S24/Y24-1)))</f>
        <v>-0.24087740537785118</v>
      </c>
    </row>
    <row r="25" spans="1:26" ht="18.75" customHeight="1">
      <c r="A25" s="318" t="s">
        <v>525</v>
      </c>
      <c r="B25" s="476" t="s">
        <v>526</v>
      </c>
      <c r="C25" s="319">
        <v>76.773</v>
      </c>
      <c r="D25" s="320">
        <v>153.00300000000001</v>
      </c>
      <c r="E25" s="321">
        <v>17.187</v>
      </c>
      <c r="F25" s="320">
        <v>22.338</v>
      </c>
      <c r="G25" s="322">
        <f>SUM(C25:F25)</f>
        <v>269.30100000000004</v>
      </c>
      <c r="H25" s="323">
        <f>G25/$G$10</f>
        <v>0.010097954671188491</v>
      </c>
      <c r="I25" s="324">
        <v>92.08800000000001</v>
      </c>
      <c r="J25" s="320">
        <v>150.084</v>
      </c>
      <c r="K25" s="321">
        <v>10.608999999999998</v>
      </c>
      <c r="L25" s="320">
        <v>11.571999999999997</v>
      </c>
      <c r="M25" s="322">
        <f>SUM(I25:L25)</f>
        <v>264.353</v>
      </c>
      <c r="N25" s="325">
        <f>IF(ISERROR(G25/M25-1),"         /0",(G25/M25-1))</f>
        <v>0.018717396814108556</v>
      </c>
      <c r="O25" s="319">
        <v>389.7880000000001</v>
      </c>
      <c r="P25" s="320">
        <v>638.1260000000001</v>
      </c>
      <c r="Q25" s="321">
        <v>88.61999999999999</v>
      </c>
      <c r="R25" s="320">
        <v>103.64999999999998</v>
      </c>
      <c r="S25" s="322">
        <f>SUM(O25:R25)</f>
        <v>1220.1840000000002</v>
      </c>
      <c r="T25" s="323">
        <f>S25/$S$10</f>
        <v>0.011498515153012078</v>
      </c>
      <c r="U25" s="324">
        <v>410.326</v>
      </c>
      <c r="V25" s="320">
        <v>621.1940000000001</v>
      </c>
      <c r="W25" s="321">
        <v>53.579</v>
      </c>
      <c r="X25" s="320">
        <v>52.15500000000001</v>
      </c>
      <c r="Y25" s="322">
        <f>SUM(U25:X25)</f>
        <v>1137.254</v>
      </c>
      <c r="Z25" s="326">
        <f>IF(ISERROR(S25/Y25-1),"         /0",IF(S25/Y25&gt;5,"  *  ",(S25/Y25-1)))</f>
        <v>0.07292126473065852</v>
      </c>
    </row>
    <row r="26" spans="1:26" ht="18.75" customHeight="1">
      <c r="A26" s="318" t="s">
        <v>493</v>
      </c>
      <c r="B26" s="476" t="s">
        <v>494</v>
      </c>
      <c r="C26" s="319">
        <v>106.24000000000001</v>
      </c>
      <c r="D26" s="320">
        <v>104.696</v>
      </c>
      <c r="E26" s="321">
        <v>3.971</v>
      </c>
      <c r="F26" s="320">
        <v>4.287</v>
      </c>
      <c r="G26" s="322">
        <f>SUM(C26:F26)</f>
        <v>219.19400000000002</v>
      </c>
      <c r="H26" s="323">
        <f>G26/$G$10</f>
        <v>0.008219097129964204</v>
      </c>
      <c r="I26" s="324">
        <v>52.556</v>
      </c>
      <c r="J26" s="320">
        <v>56.745</v>
      </c>
      <c r="K26" s="321">
        <v>3.24</v>
      </c>
      <c r="L26" s="320">
        <v>2.001</v>
      </c>
      <c r="M26" s="322">
        <f>SUM(I26:L26)</f>
        <v>114.54199999999999</v>
      </c>
      <c r="N26" s="325">
        <f>IF(ISERROR(G26/M26-1),"         /0",(G26/M26-1))</f>
        <v>0.9136561261371379</v>
      </c>
      <c r="O26" s="319">
        <v>305.091</v>
      </c>
      <c r="P26" s="320">
        <v>313.619</v>
      </c>
      <c r="Q26" s="321">
        <v>8.745</v>
      </c>
      <c r="R26" s="320">
        <v>9.417</v>
      </c>
      <c r="S26" s="322">
        <f>SUM(O26:R26)</f>
        <v>636.8720000000001</v>
      </c>
      <c r="T26" s="323">
        <f>S26/$S$10</f>
        <v>0.006001621347705844</v>
      </c>
      <c r="U26" s="324">
        <v>231.724</v>
      </c>
      <c r="V26" s="320">
        <v>264.96500000000003</v>
      </c>
      <c r="W26" s="321">
        <v>10.818</v>
      </c>
      <c r="X26" s="320">
        <v>7.762</v>
      </c>
      <c r="Y26" s="322">
        <f>SUM(U26:X26)</f>
        <v>515.269</v>
      </c>
      <c r="Z26" s="326">
        <f>IF(ISERROR(S26/Y26-1),"         /0",IF(S26/Y26&gt;5,"  *  ",(S26/Y26-1)))</f>
        <v>0.23599906068480747</v>
      </c>
    </row>
    <row r="27" spans="1:26" ht="18.75" customHeight="1">
      <c r="A27" s="318" t="s">
        <v>489</v>
      </c>
      <c r="B27" s="476" t="s">
        <v>490</v>
      </c>
      <c r="C27" s="319">
        <v>53.13100000000001</v>
      </c>
      <c r="D27" s="320">
        <v>127.541</v>
      </c>
      <c r="E27" s="321">
        <v>2.402</v>
      </c>
      <c r="F27" s="320">
        <v>15.392</v>
      </c>
      <c r="G27" s="322">
        <f>SUM(C27:F27)</f>
        <v>198.46599999999998</v>
      </c>
      <c r="H27" s="323">
        <f>G27/$G$10</f>
        <v>0.007441861232494846</v>
      </c>
      <c r="I27" s="324">
        <v>48.532999999999994</v>
      </c>
      <c r="J27" s="320">
        <v>147.83100000000002</v>
      </c>
      <c r="K27" s="321">
        <v>0.81</v>
      </c>
      <c r="L27" s="320">
        <v>0.99</v>
      </c>
      <c r="M27" s="322">
        <f>SUM(I27:L27)</f>
        <v>198.16400000000002</v>
      </c>
      <c r="N27" s="325">
        <f>IF(ISERROR(G27/M27-1),"         /0",(G27/M27-1))</f>
        <v>0.0015239902303141317</v>
      </c>
      <c r="O27" s="319">
        <v>208.80899999999997</v>
      </c>
      <c r="P27" s="320">
        <v>496.37100000000015</v>
      </c>
      <c r="Q27" s="321">
        <v>7.6789999999999985</v>
      </c>
      <c r="R27" s="320">
        <v>25.080999999999996</v>
      </c>
      <c r="S27" s="322">
        <f>SUM(O27:R27)</f>
        <v>737.94</v>
      </c>
      <c r="T27" s="323">
        <f>S27/$S$10</f>
        <v>0.0069540448588194335</v>
      </c>
      <c r="U27" s="324">
        <v>169.20099999999996</v>
      </c>
      <c r="V27" s="320">
        <v>530.1139999999999</v>
      </c>
      <c r="W27" s="321">
        <v>1.7250000000000003</v>
      </c>
      <c r="X27" s="320">
        <v>1.9000000000000001</v>
      </c>
      <c r="Y27" s="322">
        <f>SUM(U27:X27)</f>
        <v>702.9399999999998</v>
      </c>
      <c r="Z27" s="326">
        <f>IF(ISERROR(S27/Y27-1),"         /0",IF(S27/Y27&gt;5,"  *  ",(S27/Y27-1)))</f>
        <v>0.049790878311093634</v>
      </c>
    </row>
    <row r="28" spans="1:26" ht="18.75" customHeight="1">
      <c r="A28" s="318" t="s">
        <v>501</v>
      </c>
      <c r="B28" s="476" t="s">
        <v>502</v>
      </c>
      <c r="C28" s="319">
        <v>56.036</v>
      </c>
      <c r="D28" s="320">
        <v>31.421000000000006</v>
      </c>
      <c r="E28" s="321">
        <v>58.02799999999999</v>
      </c>
      <c r="F28" s="320">
        <v>49.920999999999985</v>
      </c>
      <c r="G28" s="322">
        <f t="shared" si="15"/>
        <v>195.406</v>
      </c>
      <c r="H28" s="323">
        <f t="shared" si="1"/>
        <v>0.007327120695720618</v>
      </c>
      <c r="I28" s="324">
        <v>92.099</v>
      </c>
      <c r="J28" s="320">
        <v>34.86799999999999</v>
      </c>
      <c r="K28" s="321">
        <v>76.17400000000004</v>
      </c>
      <c r="L28" s="320">
        <v>44.010000000000005</v>
      </c>
      <c r="M28" s="322">
        <f t="shared" si="16"/>
        <v>247.151</v>
      </c>
      <c r="N28" s="325">
        <f t="shared" si="17"/>
        <v>-0.20936593418598348</v>
      </c>
      <c r="O28" s="319">
        <v>228.667</v>
      </c>
      <c r="P28" s="320">
        <v>130.739</v>
      </c>
      <c r="Q28" s="321">
        <v>295.6269999999999</v>
      </c>
      <c r="R28" s="320">
        <v>234.7690000000001</v>
      </c>
      <c r="S28" s="322">
        <f t="shared" si="18"/>
        <v>889.802</v>
      </c>
      <c r="T28" s="323">
        <f t="shared" si="5"/>
        <v>0.008385130259190786</v>
      </c>
      <c r="U28" s="324">
        <v>378.72300000000007</v>
      </c>
      <c r="V28" s="320">
        <v>175.54099999999997</v>
      </c>
      <c r="W28" s="321">
        <v>299.0869999999997</v>
      </c>
      <c r="X28" s="320">
        <v>195.56399999999982</v>
      </c>
      <c r="Y28" s="322">
        <f t="shared" si="19"/>
        <v>1048.9149999999995</v>
      </c>
      <c r="Z28" s="326">
        <f t="shared" si="20"/>
        <v>-0.15169293984736565</v>
      </c>
    </row>
    <row r="29" spans="1:26" ht="18.75" customHeight="1">
      <c r="A29" s="318" t="s">
        <v>477</v>
      </c>
      <c r="B29" s="476" t="s">
        <v>478</v>
      </c>
      <c r="C29" s="319">
        <v>30.311</v>
      </c>
      <c r="D29" s="320">
        <v>144.666</v>
      </c>
      <c r="E29" s="321">
        <v>0.3</v>
      </c>
      <c r="F29" s="320">
        <v>0.35</v>
      </c>
      <c r="G29" s="322">
        <f t="shared" si="15"/>
        <v>175.627</v>
      </c>
      <c r="H29" s="323">
        <f t="shared" si="1"/>
        <v>0.00658546936341425</v>
      </c>
      <c r="I29" s="324">
        <v>30.418</v>
      </c>
      <c r="J29" s="320">
        <v>140.894</v>
      </c>
      <c r="K29" s="321">
        <v>1.481</v>
      </c>
      <c r="L29" s="320">
        <v>3.8150000000000004</v>
      </c>
      <c r="M29" s="322">
        <f t="shared" si="16"/>
        <v>176.608</v>
      </c>
      <c r="N29" s="325" t="s">
        <v>43</v>
      </c>
      <c r="O29" s="319">
        <v>106.674</v>
      </c>
      <c r="P29" s="320">
        <v>588.299</v>
      </c>
      <c r="Q29" s="321">
        <v>8.563</v>
      </c>
      <c r="R29" s="320">
        <v>9.863</v>
      </c>
      <c r="S29" s="322">
        <f t="shared" si="18"/>
        <v>713.3989999999999</v>
      </c>
      <c r="T29" s="323">
        <f t="shared" si="5"/>
        <v>0.006722780508221432</v>
      </c>
      <c r="U29" s="324">
        <v>109.25100000000002</v>
      </c>
      <c r="V29" s="320">
        <v>584.5329999999999</v>
      </c>
      <c r="W29" s="321">
        <v>2.448</v>
      </c>
      <c r="X29" s="320">
        <v>9.000000000000002</v>
      </c>
      <c r="Y29" s="322">
        <f t="shared" si="19"/>
        <v>705.2319999999999</v>
      </c>
      <c r="Z29" s="326">
        <f t="shared" si="20"/>
        <v>0.011580586246795477</v>
      </c>
    </row>
    <row r="30" spans="1:26" ht="18.75" customHeight="1">
      <c r="A30" s="318" t="s">
        <v>481</v>
      </c>
      <c r="B30" s="476" t="s">
        <v>482</v>
      </c>
      <c r="C30" s="319">
        <v>29.377000000000002</v>
      </c>
      <c r="D30" s="320">
        <v>95.239</v>
      </c>
      <c r="E30" s="321">
        <v>0.663</v>
      </c>
      <c r="F30" s="320">
        <v>9.456999999999999</v>
      </c>
      <c r="G30" s="322">
        <f t="shared" si="15"/>
        <v>134.73600000000002</v>
      </c>
      <c r="H30" s="323">
        <f t="shared" si="1"/>
        <v>0.005052183321180585</v>
      </c>
      <c r="I30" s="324">
        <v>19.699</v>
      </c>
      <c r="J30" s="320">
        <v>114.15100000000001</v>
      </c>
      <c r="K30" s="321">
        <v>1.01</v>
      </c>
      <c r="L30" s="320">
        <v>1.728</v>
      </c>
      <c r="M30" s="322">
        <f t="shared" si="16"/>
        <v>136.58800000000002</v>
      </c>
      <c r="N30" s="325">
        <f t="shared" si="17"/>
        <v>-0.013559024218818716</v>
      </c>
      <c r="O30" s="319">
        <v>87.233</v>
      </c>
      <c r="P30" s="320">
        <v>393.59700000000004</v>
      </c>
      <c r="Q30" s="321">
        <v>1.23</v>
      </c>
      <c r="R30" s="320">
        <v>12.016</v>
      </c>
      <c r="S30" s="322">
        <f t="shared" si="18"/>
        <v>494.0760000000001</v>
      </c>
      <c r="T30" s="323">
        <f t="shared" si="5"/>
        <v>0.004655970224769047</v>
      </c>
      <c r="U30" s="324">
        <v>86.41000000000003</v>
      </c>
      <c r="V30" s="320">
        <v>430.304</v>
      </c>
      <c r="W30" s="321">
        <v>1.725</v>
      </c>
      <c r="X30" s="320">
        <v>2.6540000000000004</v>
      </c>
      <c r="Y30" s="322">
        <f t="shared" si="19"/>
        <v>521.093</v>
      </c>
      <c r="Z30" s="326">
        <f t="shared" si="20"/>
        <v>-0.05184679126374736</v>
      </c>
    </row>
    <row r="31" spans="1:26" ht="18.75" customHeight="1">
      <c r="A31" s="318" t="s">
        <v>475</v>
      </c>
      <c r="B31" s="476" t="s">
        <v>476</v>
      </c>
      <c r="C31" s="319">
        <v>8.008</v>
      </c>
      <c r="D31" s="320">
        <v>1.03</v>
      </c>
      <c r="E31" s="321">
        <v>51.498999999999995</v>
      </c>
      <c r="F31" s="320">
        <v>54.24599999999998</v>
      </c>
      <c r="G31" s="322">
        <f t="shared" si="15"/>
        <v>114.78299999999997</v>
      </c>
      <c r="H31" s="323">
        <f t="shared" si="1"/>
        <v>0.00430400752697921</v>
      </c>
      <c r="I31" s="324">
        <v>20.335</v>
      </c>
      <c r="J31" s="320">
        <v>9.123</v>
      </c>
      <c r="K31" s="321">
        <v>55.26299999999999</v>
      </c>
      <c r="L31" s="320">
        <v>52.053999999999995</v>
      </c>
      <c r="M31" s="322">
        <f t="shared" si="16"/>
        <v>136.77499999999998</v>
      </c>
      <c r="N31" s="325">
        <f t="shared" si="17"/>
        <v>-0.1607896179857431</v>
      </c>
      <c r="O31" s="319">
        <v>66.953</v>
      </c>
      <c r="P31" s="320">
        <v>26.786999999999995</v>
      </c>
      <c r="Q31" s="321">
        <v>211.641</v>
      </c>
      <c r="R31" s="320">
        <v>221.84799999999993</v>
      </c>
      <c r="S31" s="322">
        <f t="shared" si="18"/>
        <v>527.2289999999999</v>
      </c>
      <c r="T31" s="323">
        <f t="shared" si="5"/>
        <v>0.004968390542416064</v>
      </c>
      <c r="U31" s="324">
        <v>72.375</v>
      </c>
      <c r="V31" s="320">
        <v>30.583000000000002</v>
      </c>
      <c r="W31" s="321">
        <v>221.91900000000004</v>
      </c>
      <c r="X31" s="320">
        <v>200.0360000000001</v>
      </c>
      <c r="Y31" s="322">
        <f t="shared" si="19"/>
        <v>524.9130000000001</v>
      </c>
      <c r="Z31" s="326">
        <f t="shared" si="20"/>
        <v>0.004412159729326293</v>
      </c>
    </row>
    <row r="32" spans="1:26" ht="18.75" customHeight="1">
      <c r="A32" s="318" t="s">
        <v>523</v>
      </c>
      <c r="B32" s="476" t="s">
        <v>524</v>
      </c>
      <c r="C32" s="319">
        <v>0</v>
      </c>
      <c r="D32" s="320">
        <v>4.213</v>
      </c>
      <c r="E32" s="321">
        <v>55.73</v>
      </c>
      <c r="F32" s="320">
        <v>44.362</v>
      </c>
      <c r="G32" s="322">
        <f t="shared" si="15"/>
        <v>104.305</v>
      </c>
      <c r="H32" s="323">
        <f t="shared" si="1"/>
        <v>0.003911114930796081</v>
      </c>
      <c r="I32" s="324">
        <v>0.553</v>
      </c>
      <c r="J32" s="320">
        <v>4.797000000000001</v>
      </c>
      <c r="K32" s="321">
        <v>35.603</v>
      </c>
      <c r="L32" s="320">
        <v>27.169</v>
      </c>
      <c r="M32" s="322">
        <f t="shared" si="16"/>
        <v>68.122</v>
      </c>
      <c r="N32" s="325">
        <f t="shared" si="17"/>
        <v>0.5311499955961365</v>
      </c>
      <c r="O32" s="319">
        <v>2.719</v>
      </c>
      <c r="P32" s="320">
        <v>15.805</v>
      </c>
      <c r="Q32" s="321">
        <v>199.236</v>
      </c>
      <c r="R32" s="320">
        <v>163.90699999999993</v>
      </c>
      <c r="S32" s="322">
        <f t="shared" si="18"/>
        <v>381.6669999999999</v>
      </c>
      <c r="T32" s="323">
        <f t="shared" si="5"/>
        <v>0.00359667376633742</v>
      </c>
      <c r="U32" s="324">
        <v>1.376</v>
      </c>
      <c r="V32" s="320">
        <v>14.95</v>
      </c>
      <c r="W32" s="321">
        <v>128.391</v>
      </c>
      <c r="X32" s="320">
        <v>114.01000000000005</v>
      </c>
      <c r="Y32" s="322">
        <f t="shared" si="19"/>
        <v>258.72700000000003</v>
      </c>
      <c r="Z32" s="326">
        <f t="shared" si="20"/>
        <v>0.47517267235348415</v>
      </c>
    </row>
    <row r="33" spans="1:26" ht="18.75" customHeight="1">
      <c r="A33" s="318" t="s">
        <v>505</v>
      </c>
      <c r="B33" s="476" t="s">
        <v>506</v>
      </c>
      <c r="C33" s="319">
        <v>0.7310000000000001</v>
      </c>
      <c r="D33" s="320">
        <v>2.799</v>
      </c>
      <c r="E33" s="321">
        <v>20.974999999999998</v>
      </c>
      <c r="F33" s="320">
        <v>72.05</v>
      </c>
      <c r="G33" s="322">
        <f t="shared" si="15"/>
        <v>96.55499999999999</v>
      </c>
      <c r="H33" s="323">
        <f t="shared" si="1"/>
        <v>0.003620513898116251</v>
      </c>
      <c r="I33" s="324">
        <v>0.276</v>
      </c>
      <c r="J33" s="320">
        <v>2.666</v>
      </c>
      <c r="K33" s="321">
        <v>27.369999999999997</v>
      </c>
      <c r="L33" s="320">
        <v>69.482</v>
      </c>
      <c r="M33" s="322">
        <f t="shared" si="16"/>
        <v>99.794</v>
      </c>
      <c r="N33" s="325">
        <f t="shared" si="17"/>
        <v>-0.03245686113393598</v>
      </c>
      <c r="O33" s="319">
        <v>1.853</v>
      </c>
      <c r="P33" s="320">
        <v>10.263</v>
      </c>
      <c r="Q33" s="321">
        <v>261.682</v>
      </c>
      <c r="R33" s="320">
        <v>322.549</v>
      </c>
      <c r="S33" s="322">
        <f t="shared" si="18"/>
        <v>596.347</v>
      </c>
      <c r="T33" s="323">
        <f t="shared" si="5"/>
        <v>0.005619730316045196</v>
      </c>
      <c r="U33" s="324">
        <v>27.956</v>
      </c>
      <c r="V33" s="320">
        <v>48.297</v>
      </c>
      <c r="W33" s="321">
        <v>80.013</v>
      </c>
      <c r="X33" s="320">
        <v>182.599</v>
      </c>
      <c r="Y33" s="322">
        <f t="shared" si="19"/>
        <v>338.865</v>
      </c>
      <c r="Z33" s="326">
        <f t="shared" si="20"/>
        <v>0.759836513065675</v>
      </c>
    </row>
    <row r="34" spans="1:26" ht="18.75" customHeight="1">
      <c r="A34" s="318" t="s">
        <v>556</v>
      </c>
      <c r="B34" s="476" t="s">
        <v>557</v>
      </c>
      <c r="C34" s="319">
        <v>19.375</v>
      </c>
      <c r="D34" s="320">
        <v>19.075000000000003</v>
      </c>
      <c r="E34" s="321">
        <v>26.959999999999997</v>
      </c>
      <c r="F34" s="320">
        <v>19.836000000000002</v>
      </c>
      <c r="G34" s="322">
        <f t="shared" si="15"/>
        <v>85.246</v>
      </c>
      <c r="H34" s="323">
        <f t="shared" si="1"/>
        <v>0.0031964613718483553</v>
      </c>
      <c r="I34" s="324">
        <v>22.439</v>
      </c>
      <c r="J34" s="320">
        <v>41</v>
      </c>
      <c r="K34" s="321">
        <v>7.513999999999999</v>
      </c>
      <c r="L34" s="320">
        <v>4.41</v>
      </c>
      <c r="M34" s="322">
        <f t="shared" si="16"/>
        <v>75.363</v>
      </c>
      <c r="N34" s="325">
        <f t="shared" si="17"/>
        <v>0.13113862240091279</v>
      </c>
      <c r="O34" s="319">
        <v>70.19</v>
      </c>
      <c r="P34" s="320">
        <v>100.02000000000001</v>
      </c>
      <c r="Q34" s="321">
        <v>140.32700000000003</v>
      </c>
      <c r="R34" s="320">
        <v>108.51300000000002</v>
      </c>
      <c r="S34" s="322">
        <f t="shared" si="18"/>
        <v>419.05000000000007</v>
      </c>
      <c r="T34" s="323">
        <f t="shared" si="5"/>
        <v>0.003948955874580974</v>
      </c>
      <c r="U34" s="324">
        <v>111.07400000000001</v>
      </c>
      <c r="V34" s="320">
        <v>152.935</v>
      </c>
      <c r="W34" s="321">
        <v>38.23500000000001</v>
      </c>
      <c r="X34" s="320">
        <v>18.493</v>
      </c>
      <c r="Y34" s="322">
        <f t="shared" si="19"/>
        <v>320.737</v>
      </c>
      <c r="Z34" s="326">
        <f t="shared" si="20"/>
        <v>0.30652216613611794</v>
      </c>
    </row>
    <row r="35" spans="1:26" ht="18.75" customHeight="1">
      <c r="A35" s="318" t="s">
        <v>483</v>
      </c>
      <c r="B35" s="476" t="s">
        <v>484</v>
      </c>
      <c r="C35" s="319">
        <v>0.242</v>
      </c>
      <c r="D35" s="320">
        <v>4.067</v>
      </c>
      <c r="E35" s="321">
        <v>30.828</v>
      </c>
      <c r="F35" s="320">
        <v>33.774</v>
      </c>
      <c r="G35" s="322">
        <f t="shared" si="15"/>
        <v>68.911</v>
      </c>
      <c r="H35" s="323">
        <f t="shared" si="1"/>
        <v>0.00258394938877416</v>
      </c>
      <c r="I35" s="324">
        <v>1.4949999999999999</v>
      </c>
      <c r="J35" s="320">
        <v>5.257</v>
      </c>
      <c r="K35" s="321">
        <v>23.574000000000005</v>
      </c>
      <c r="L35" s="320">
        <v>26.707999999999995</v>
      </c>
      <c r="M35" s="322">
        <f t="shared" si="16"/>
        <v>57.034</v>
      </c>
      <c r="N35" s="325">
        <f t="shared" si="17"/>
        <v>0.2082442052109268</v>
      </c>
      <c r="O35" s="319">
        <v>4.566</v>
      </c>
      <c r="P35" s="320">
        <v>22.483999999999998</v>
      </c>
      <c r="Q35" s="321">
        <v>105.46599999999995</v>
      </c>
      <c r="R35" s="320">
        <v>109.522</v>
      </c>
      <c r="S35" s="322">
        <f t="shared" si="18"/>
        <v>242.03799999999995</v>
      </c>
      <c r="T35" s="323">
        <f t="shared" si="5"/>
        <v>0.0022808671565966577</v>
      </c>
      <c r="U35" s="324">
        <v>6.964999999999999</v>
      </c>
      <c r="V35" s="320">
        <v>23.985999999999997</v>
      </c>
      <c r="W35" s="321">
        <v>100.73300000000006</v>
      </c>
      <c r="X35" s="320">
        <v>95.04899999999995</v>
      </c>
      <c r="Y35" s="322">
        <f t="shared" si="19"/>
        <v>226.733</v>
      </c>
      <c r="Z35" s="326">
        <f t="shared" si="20"/>
        <v>0.06750230447266148</v>
      </c>
    </row>
    <row r="36" spans="1:26" ht="18.75" customHeight="1">
      <c r="A36" s="318" t="s">
        <v>558</v>
      </c>
      <c r="B36" s="476" t="s">
        <v>558</v>
      </c>
      <c r="C36" s="319">
        <v>9.620000000000001</v>
      </c>
      <c r="D36" s="320">
        <v>28.32</v>
      </c>
      <c r="E36" s="321">
        <v>9.057000000000002</v>
      </c>
      <c r="F36" s="320">
        <v>17.681999999999995</v>
      </c>
      <c r="G36" s="322">
        <f t="shared" si="15"/>
        <v>64.679</v>
      </c>
      <c r="H36" s="323">
        <f t="shared" si="1"/>
        <v>0.002425262476477252</v>
      </c>
      <c r="I36" s="324">
        <v>6.57</v>
      </c>
      <c r="J36" s="320">
        <v>21.305</v>
      </c>
      <c r="K36" s="321">
        <v>8.26</v>
      </c>
      <c r="L36" s="320">
        <v>28.949999999999996</v>
      </c>
      <c r="M36" s="322">
        <f t="shared" si="16"/>
        <v>65.085</v>
      </c>
      <c r="N36" s="325" t="s">
        <v>43</v>
      </c>
      <c r="O36" s="319">
        <v>33.73</v>
      </c>
      <c r="P36" s="320">
        <v>82.60499999999999</v>
      </c>
      <c r="Q36" s="321">
        <v>24.182</v>
      </c>
      <c r="R36" s="320">
        <v>57.75200000000001</v>
      </c>
      <c r="S36" s="322">
        <f t="shared" si="18"/>
        <v>198.26899999999998</v>
      </c>
      <c r="T36" s="323">
        <f t="shared" si="5"/>
        <v>0.0018684059952208444</v>
      </c>
      <c r="U36" s="324">
        <v>29.719999999999995</v>
      </c>
      <c r="V36" s="320">
        <v>73.006</v>
      </c>
      <c r="W36" s="321">
        <v>33.67599999999999</v>
      </c>
      <c r="X36" s="320">
        <v>113.37100000000001</v>
      </c>
      <c r="Y36" s="322">
        <f t="shared" si="19"/>
        <v>249.773</v>
      </c>
      <c r="Z36" s="326">
        <f t="shared" si="20"/>
        <v>-0.20620323253514194</v>
      </c>
    </row>
    <row r="37" spans="1:26" ht="18.75" customHeight="1">
      <c r="A37" s="318" t="s">
        <v>559</v>
      </c>
      <c r="B37" s="476" t="s">
        <v>560</v>
      </c>
      <c r="C37" s="319">
        <v>6.305</v>
      </c>
      <c r="D37" s="320">
        <v>34.32</v>
      </c>
      <c r="E37" s="321">
        <v>10.617</v>
      </c>
      <c r="F37" s="320">
        <v>11.305</v>
      </c>
      <c r="G37" s="322">
        <f t="shared" si="15"/>
        <v>62.547000000000004</v>
      </c>
      <c r="H37" s="323">
        <f t="shared" si="1"/>
        <v>0.002345319069809717</v>
      </c>
      <c r="I37" s="324">
        <v>5.595</v>
      </c>
      <c r="J37" s="320">
        <v>50.055</v>
      </c>
      <c r="K37" s="321">
        <v>0.381</v>
      </c>
      <c r="L37" s="320">
        <v>3.952</v>
      </c>
      <c r="M37" s="322">
        <f t="shared" si="16"/>
        <v>59.983</v>
      </c>
      <c r="N37" s="325">
        <f t="shared" si="17"/>
        <v>0.042745444542620525</v>
      </c>
      <c r="O37" s="319">
        <v>23.97</v>
      </c>
      <c r="P37" s="320">
        <v>133.79500000000002</v>
      </c>
      <c r="Q37" s="321">
        <v>38.272999999999996</v>
      </c>
      <c r="R37" s="320">
        <v>59.043</v>
      </c>
      <c r="S37" s="322">
        <f t="shared" si="18"/>
        <v>255.08100000000002</v>
      </c>
      <c r="T37" s="323">
        <f t="shared" si="5"/>
        <v>0.002403779056064883</v>
      </c>
      <c r="U37" s="324">
        <v>24.205000000000002</v>
      </c>
      <c r="V37" s="320">
        <v>162.045</v>
      </c>
      <c r="W37" s="321">
        <v>4.994</v>
      </c>
      <c r="X37" s="320">
        <v>19.442000000000004</v>
      </c>
      <c r="Y37" s="322">
        <f t="shared" si="19"/>
        <v>210.686</v>
      </c>
      <c r="Z37" s="326">
        <f t="shared" si="20"/>
        <v>0.21071642159422077</v>
      </c>
    </row>
    <row r="38" spans="1:26" ht="18.75" customHeight="1">
      <c r="A38" s="318" t="s">
        <v>495</v>
      </c>
      <c r="B38" s="476" t="s">
        <v>496</v>
      </c>
      <c r="C38" s="319">
        <v>12.779</v>
      </c>
      <c r="D38" s="320">
        <v>48.299</v>
      </c>
      <c r="E38" s="321">
        <v>0</v>
      </c>
      <c r="F38" s="320">
        <v>0</v>
      </c>
      <c r="G38" s="322">
        <f>SUM(C38:F38)</f>
        <v>61.078</v>
      </c>
      <c r="H38" s="323">
        <f>G38/$G$10</f>
        <v>0.002290236112776598</v>
      </c>
      <c r="I38" s="324">
        <v>40.835</v>
      </c>
      <c r="J38" s="320">
        <v>43.986999999999995</v>
      </c>
      <c r="K38" s="321">
        <v>1.15</v>
      </c>
      <c r="L38" s="320">
        <v>2.01</v>
      </c>
      <c r="M38" s="322">
        <f>SUM(I38:L38)</f>
        <v>87.98200000000001</v>
      </c>
      <c r="N38" s="325">
        <f>IF(ISERROR(G38/M38-1),"         /0",(G38/M38-1))</f>
        <v>-0.30578982064513205</v>
      </c>
      <c r="O38" s="319">
        <v>41.071</v>
      </c>
      <c r="P38" s="320">
        <v>185.528</v>
      </c>
      <c r="Q38" s="321">
        <v>16.872</v>
      </c>
      <c r="R38" s="320">
        <v>2.214</v>
      </c>
      <c r="S38" s="322">
        <f>SUM(O38:R38)</f>
        <v>245.685</v>
      </c>
      <c r="T38" s="323">
        <f>S38/$S$10</f>
        <v>0.0023152349935483267</v>
      </c>
      <c r="U38" s="324">
        <v>154.225</v>
      </c>
      <c r="V38" s="320">
        <v>151.108</v>
      </c>
      <c r="W38" s="321">
        <v>2.3609999999999998</v>
      </c>
      <c r="X38" s="320">
        <v>9.754999999999999</v>
      </c>
      <c r="Y38" s="322">
        <f>SUM(U38:X38)</f>
        <v>317.44899999999996</v>
      </c>
      <c r="Z38" s="326">
        <f>IF(ISERROR(S38/Y38-1),"         /0",IF(S38/Y38&gt;5,"  *  ",(S38/Y38-1)))</f>
        <v>-0.22606465920510055</v>
      </c>
    </row>
    <row r="39" spans="1:26" ht="18.75" customHeight="1">
      <c r="A39" s="318" t="s">
        <v>519</v>
      </c>
      <c r="B39" s="476" t="s">
        <v>520</v>
      </c>
      <c r="C39" s="319">
        <v>7.226</v>
      </c>
      <c r="D39" s="320">
        <v>9.036000000000001</v>
      </c>
      <c r="E39" s="321">
        <v>20.038</v>
      </c>
      <c r="F39" s="320">
        <v>24.409</v>
      </c>
      <c r="G39" s="322">
        <f t="shared" si="15"/>
        <v>60.708999999999996</v>
      </c>
      <c r="H39" s="323">
        <f t="shared" si="1"/>
        <v>0.0022763997539302938</v>
      </c>
      <c r="I39" s="324">
        <v>4.726</v>
      </c>
      <c r="J39" s="320">
        <v>4.808999999999999</v>
      </c>
      <c r="K39" s="321">
        <v>4.885</v>
      </c>
      <c r="L39" s="320">
        <v>5.075</v>
      </c>
      <c r="M39" s="322">
        <f t="shared" si="16"/>
        <v>19.495</v>
      </c>
      <c r="N39" s="325" t="s">
        <v>43</v>
      </c>
      <c r="O39" s="319">
        <v>27.983</v>
      </c>
      <c r="P39" s="320">
        <v>31.119000000000003</v>
      </c>
      <c r="Q39" s="321">
        <v>68.66</v>
      </c>
      <c r="R39" s="320">
        <v>80.93699999999998</v>
      </c>
      <c r="S39" s="322">
        <f t="shared" si="18"/>
        <v>208.69899999999998</v>
      </c>
      <c r="T39" s="323">
        <f t="shared" si="5"/>
        <v>0.001966694050994331</v>
      </c>
      <c r="U39" s="324">
        <v>20.069</v>
      </c>
      <c r="V39" s="320">
        <v>19.857</v>
      </c>
      <c r="W39" s="321">
        <v>54.512</v>
      </c>
      <c r="X39" s="320">
        <v>62.278999999999996</v>
      </c>
      <c r="Y39" s="322">
        <f t="shared" si="19"/>
        <v>156.71699999999998</v>
      </c>
      <c r="Z39" s="326">
        <f t="shared" si="20"/>
        <v>0.3316934346624809</v>
      </c>
    </row>
    <row r="40" spans="1:26" ht="18.75" customHeight="1">
      <c r="A40" s="318" t="s">
        <v>503</v>
      </c>
      <c r="B40" s="476" t="s">
        <v>504</v>
      </c>
      <c r="C40" s="319">
        <v>7.712</v>
      </c>
      <c r="D40" s="320">
        <v>27.488</v>
      </c>
      <c r="E40" s="321">
        <v>7.736000000000001</v>
      </c>
      <c r="F40" s="320">
        <v>6.709999999999999</v>
      </c>
      <c r="G40" s="322">
        <f t="shared" si="15"/>
        <v>49.64600000000001</v>
      </c>
      <c r="H40" s="323">
        <f t="shared" si="1"/>
        <v>0.0018615714668932676</v>
      </c>
      <c r="I40" s="324">
        <v>0.204</v>
      </c>
      <c r="J40" s="320">
        <v>0</v>
      </c>
      <c r="K40" s="321">
        <v>2.4020000000000006</v>
      </c>
      <c r="L40" s="320">
        <v>2.057</v>
      </c>
      <c r="M40" s="322">
        <f t="shared" si="16"/>
        <v>4.663</v>
      </c>
      <c r="N40" s="325">
        <f t="shared" si="17"/>
        <v>9.646793909500323</v>
      </c>
      <c r="O40" s="319">
        <v>29.842</v>
      </c>
      <c r="P40" s="320">
        <v>79.583</v>
      </c>
      <c r="Q40" s="321">
        <v>31.373</v>
      </c>
      <c r="R40" s="320">
        <v>37.24699999999999</v>
      </c>
      <c r="S40" s="322">
        <f t="shared" si="18"/>
        <v>178.045</v>
      </c>
      <c r="T40" s="323">
        <f t="shared" si="5"/>
        <v>0.001677823287650088</v>
      </c>
      <c r="U40" s="324">
        <v>0.7929999999999999</v>
      </c>
      <c r="V40" s="320">
        <v>0</v>
      </c>
      <c r="W40" s="321">
        <v>10.070999999999998</v>
      </c>
      <c r="X40" s="320">
        <v>7.045999999999998</v>
      </c>
      <c r="Y40" s="322">
        <f t="shared" si="19"/>
        <v>17.909999999999997</v>
      </c>
      <c r="Z40" s="326" t="str">
        <f t="shared" si="20"/>
        <v>  *  </v>
      </c>
    </row>
    <row r="41" spans="1:26" ht="18.75" customHeight="1">
      <c r="A41" s="318" t="s">
        <v>509</v>
      </c>
      <c r="B41" s="476" t="s">
        <v>510</v>
      </c>
      <c r="C41" s="319">
        <v>3.744</v>
      </c>
      <c r="D41" s="320">
        <v>37.396</v>
      </c>
      <c r="E41" s="321">
        <v>1.348</v>
      </c>
      <c r="F41" s="320">
        <v>5.188000000000001</v>
      </c>
      <c r="G41" s="322">
        <f t="shared" si="15"/>
        <v>47.676</v>
      </c>
      <c r="H41" s="323">
        <f t="shared" si="1"/>
        <v>0.0017877025592314267</v>
      </c>
      <c r="I41" s="324">
        <v>4.088</v>
      </c>
      <c r="J41" s="320">
        <v>36.739</v>
      </c>
      <c r="K41" s="321">
        <v>1.749</v>
      </c>
      <c r="L41" s="320">
        <v>4.29</v>
      </c>
      <c r="M41" s="322">
        <f t="shared" si="16"/>
        <v>46.866</v>
      </c>
      <c r="N41" s="325">
        <f t="shared" si="17"/>
        <v>0.017283318397132374</v>
      </c>
      <c r="O41" s="319">
        <v>23.556</v>
      </c>
      <c r="P41" s="320">
        <v>168.99200000000002</v>
      </c>
      <c r="Q41" s="321">
        <v>3.586999999999999</v>
      </c>
      <c r="R41" s="320">
        <v>26.825000000000003</v>
      </c>
      <c r="S41" s="322">
        <f t="shared" si="18"/>
        <v>222.96000000000004</v>
      </c>
      <c r="T41" s="323">
        <f t="shared" si="5"/>
        <v>0.0021010838844924802</v>
      </c>
      <c r="U41" s="324">
        <v>17.507</v>
      </c>
      <c r="V41" s="320">
        <v>141.863</v>
      </c>
      <c r="W41" s="321">
        <v>6.784999999999999</v>
      </c>
      <c r="X41" s="320">
        <v>11.219</v>
      </c>
      <c r="Y41" s="322">
        <f t="shared" si="19"/>
        <v>177.374</v>
      </c>
      <c r="Z41" s="326">
        <f t="shared" si="20"/>
        <v>0.25700497254389054</v>
      </c>
    </row>
    <row r="42" spans="1:26" ht="18.75" customHeight="1">
      <c r="A42" s="318" t="s">
        <v>561</v>
      </c>
      <c r="B42" s="476" t="s">
        <v>561</v>
      </c>
      <c r="C42" s="319">
        <v>14.54</v>
      </c>
      <c r="D42" s="320">
        <v>19.27</v>
      </c>
      <c r="E42" s="321">
        <v>9.674999999999999</v>
      </c>
      <c r="F42" s="320">
        <v>3.6500000000000004</v>
      </c>
      <c r="G42" s="322">
        <f t="shared" si="15"/>
        <v>47.135</v>
      </c>
      <c r="H42" s="323">
        <f t="shared" si="1"/>
        <v>0.0017674167323050024</v>
      </c>
      <c r="I42" s="324">
        <v>12.405000000000001</v>
      </c>
      <c r="J42" s="320">
        <v>24.459999999999997</v>
      </c>
      <c r="K42" s="321">
        <v>10.795</v>
      </c>
      <c r="L42" s="320">
        <v>5.344</v>
      </c>
      <c r="M42" s="322">
        <f t="shared" si="16"/>
        <v>53.004</v>
      </c>
      <c r="N42" s="325">
        <f t="shared" si="17"/>
        <v>-0.11072749226473477</v>
      </c>
      <c r="O42" s="319">
        <v>54.61000000000001</v>
      </c>
      <c r="P42" s="320">
        <v>70.14999999999999</v>
      </c>
      <c r="Q42" s="321">
        <v>31.062</v>
      </c>
      <c r="R42" s="320">
        <v>12.408000000000001</v>
      </c>
      <c r="S42" s="322">
        <f t="shared" si="18"/>
        <v>168.23000000000002</v>
      </c>
      <c r="T42" s="323">
        <f t="shared" si="5"/>
        <v>0.001585330740438509</v>
      </c>
      <c r="U42" s="324">
        <v>62.02700000000001</v>
      </c>
      <c r="V42" s="320">
        <v>95.23100000000001</v>
      </c>
      <c r="W42" s="321">
        <v>78.967</v>
      </c>
      <c r="X42" s="320">
        <v>24.755</v>
      </c>
      <c r="Y42" s="322">
        <f t="shared" si="19"/>
        <v>260.98</v>
      </c>
      <c r="Z42" s="326">
        <f t="shared" si="20"/>
        <v>-0.3553912177178328</v>
      </c>
    </row>
    <row r="43" spans="1:26" ht="18.75" customHeight="1">
      <c r="A43" s="318" t="s">
        <v>562</v>
      </c>
      <c r="B43" s="476" t="s">
        <v>562</v>
      </c>
      <c r="C43" s="319">
        <v>17.06</v>
      </c>
      <c r="D43" s="320">
        <v>2</v>
      </c>
      <c r="E43" s="321">
        <v>13.705</v>
      </c>
      <c r="F43" s="320">
        <v>10.959</v>
      </c>
      <c r="G43" s="322">
        <f t="shared" si="15"/>
        <v>43.724000000000004</v>
      </c>
      <c r="H43" s="323">
        <f t="shared" si="1"/>
        <v>0.0016395147810184352</v>
      </c>
      <c r="I43" s="324">
        <v>17.94</v>
      </c>
      <c r="J43" s="320">
        <v>0</v>
      </c>
      <c r="K43" s="321">
        <v>22.709999999999997</v>
      </c>
      <c r="L43" s="320">
        <v>29.344</v>
      </c>
      <c r="M43" s="322">
        <f t="shared" si="16"/>
        <v>69.994</v>
      </c>
      <c r="N43" s="325">
        <f t="shared" si="17"/>
        <v>-0.3753178843900905</v>
      </c>
      <c r="O43" s="319">
        <v>87.82500000000002</v>
      </c>
      <c r="P43" s="320">
        <v>3.96</v>
      </c>
      <c r="Q43" s="321">
        <v>94.09699999999995</v>
      </c>
      <c r="R43" s="320">
        <v>96.06300000000002</v>
      </c>
      <c r="S43" s="322">
        <f t="shared" si="18"/>
        <v>281.94499999999994</v>
      </c>
      <c r="T43" s="323">
        <f t="shared" si="5"/>
        <v>0.002656934408921924</v>
      </c>
      <c r="U43" s="324">
        <v>133.81500000000003</v>
      </c>
      <c r="V43" s="320">
        <v>6.520000000000001</v>
      </c>
      <c r="W43" s="321">
        <v>92.74700000000004</v>
      </c>
      <c r="X43" s="320">
        <v>121.461</v>
      </c>
      <c r="Y43" s="322">
        <f t="shared" si="19"/>
        <v>354.54300000000006</v>
      </c>
      <c r="Z43" s="326">
        <f t="shared" si="20"/>
        <v>-0.20476500734748704</v>
      </c>
    </row>
    <row r="44" spans="1:26" ht="18.75" customHeight="1">
      <c r="A44" s="318" t="s">
        <v>563</v>
      </c>
      <c r="B44" s="476" t="s">
        <v>563</v>
      </c>
      <c r="C44" s="319">
        <v>0</v>
      </c>
      <c r="D44" s="320">
        <v>32.58</v>
      </c>
      <c r="E44" s="321">
        <v>0</v>
      </c>
      <c r="F44" s="320">
        <v>0</v>
      </c>
      <c r="G44" s="322">
        <f t="shared" si="15"/>
        <v>32.58</v>
      </c>
      <c r="H44" s="323">
        <f t="shared" si="1"/>
        <v>0.001221649244478561</v>
      </c>
      <c r="I44" s="324">
        <v>0</v>
      </c>
      <c r="J44" s="320">
        <v>29.134999999999998</v>
      </c>
      <c r="K44" s="321">
        <v>0.07</v>
      </c>
      <c r="L44" s="320">
        <v>0.32</v>
      </c>
      <c r="M44" s="322">
        <f t="shared" si="16"/>
        <v>29.525</v>
      </c>
      <c r="N44" s="325">
        <f t="shared" si="17"/>
        <v>0.10347163420829797</v>
      </c>
      <c r="O44" s="319">
        <v>0</v>
      </c>
      <c r="P44" s="320">
        <v>114.28500000000001</v>
      </c>
      <c r="Q44" s="321"/>
      <c r="R44" s="320"/>
      <c r="S44" s="322">
        <f t="shared" si="18"/>
        <v>114.28500000000001</v>
      </c>
      <c r="T44" s="323">
        <f t="shared" si="5"/>
        <v>0.0010769751154432324</v>
      </c>
      <c r="U44" s="324">
        <v>0</v>
      </c>
      <c r="V44" s="320">
        <v>145.14</v>
      </c>
      <c r="W44" s="321">
        <v>0.15500000000000003</v>
      </c>
      <c r="X44" s="320">
        <v>0.405</v>
      </c>
      <c r="Y44" s="322">
        <f t="shared" si="19"/>
        <v>145.7</v>
      </c>
      <c r="Z44" s="326">
        <f t="shared" si="20"/>
        <v>-0.21561427590940274</v>
      </c>
    </row>
    <row r="45" spans="1:26" ht="18.75" customHeight="1">
      <c r="A45" s="318" t="s">
        <v>507</v>
      </c>
      <c r="B45" s="476" t="s">
        <v>508</v>
      </c>
      <c r="C45" s="319">
        <v>5.647</v>
      </c>
      <c r="D45" s="320">
        <v>24.807</v>
      </c>
      <c r="E45" s="321">
        <v>0.25</v>
      </c>
      <c r="F45" s="320">
        <v>0.25</v>
      </c>
      <c r="G45" s="322">
        <f t="shared" si="15"/>
        <v>30.954</v>
      </c>
      <c r="H45" s="323">
        <f t="shared" si="1"/>
        <v>0.0011606792729769609</v>
      </c>
      <c r="I45" s="324">
        <v>14.202</v>
      </c>
      <c r="J45" s="320">
        <v>20.335</v>
      </c>
      <c r="K45" s="321">
        <v>0.404</v>
      </c>
      <c r="L45" s="320">
        <v>0.393</v>
      </c>
      <c r="M45" s="322">
        <f t="shared" si="16"/>
        <v>35.334</v>
      </c>
      <c r="N45" s="325">
        <f t="shared" si="17"/>
        <v>-0.12395992528442867</v>
      </c>
      <c r="O45" s="319">
        <v>32.282000000000004</v>
      </c>
      <c r="P45" s="320">
        <v>87.50899999999999</v>
      </c>
      <c r="Q45" s="321">
        <v>1.7340000000000002</v>
      </c>
      <c r="R45" s="320">
        <v>1.569</v>
      </c>
      <c r="S45" s="322">
        <f t="shared" si="18"/>
        <v>123.094</v>
      </c>
      <c r="T45" s="323">
        <f t="shared" si="5"/>
        <v>0.001159987529950293</v>
      </c>
      <c r="U45" s="324">
        <v>60.196000000000005</v>
      </c>
      <c r="V45" s="320">
        <v>68.37499999999999</v>
      </c>
      <c r="W45" s="321">
        <v>2.114</v>
      </c>
      <c r="X45" s="320">
        <v>1.893</v>
      </c>
      <c r="Y45" s="322">
        <f t="shared" si="19"/>
        <v>132.578</v>
      </c>
      <c r="Z45" s="326">
        <f t="shared" si="20"/>
        <v>-0.07153524717524784</v>
      </c>
    </row>
    <row r="46" spans="1:26" ht="18.75" customHeight="1">
      <c r="A46" s="318" t="s">
        <v>511</v>
      </c>
      <c r="B46" s="476" t="s">
        <v>512</v>
      </c>
      <c r="C46" s="319">
        <v>26.936</v>
      </c>
      <c r="D46" s="320">
        <v>1.526</v>
      </c>
      <c r="E46" s="321">
        <v>0.04</v>
      </c>
      <c r="F46" s="320">
        <v>0.001</v>
      </c>
      <c r="G46" s="322">
        <f t="shared" si="15"/>
        <v>28.503</v>
      </c>
      <c r="H46" s="323">
        <f t="shared" si="1"/>
        <v>0.0010687743528352495</v>
      </c>
      <c r="I46" s="324">
        <v>26.487</v>
      </c>
      <c r="J46" s="320">
        <v>1.484</v>
      </c>
      <c r="K46" s="321">
        <v>0.08</v>
      </c>
      <c r="L46" s="320">
        <v>0.15</v>
      </c>
      <c r="M46" s="322">
        <f t="shared" si="16"/>
        <v>28.200999999999993</v>
      </c>
      <c r="N46" s="325">
        <f t="shared" si="17"/>
        <v>0.010708840112052975</v>
      </c>
      <c r="O46" s="319">
        <v>100.954</v>
      </c>
      <c r="P46" s="320">
        <v>9.229000000000001</v>
      </c>
      <c r="Q46" s="321">
        <v>0.17400000000000002</v>
      </c>
      <c r="R46" s="320">
        <v>0.113</v>
      </c>
      <c r="S46" s="322">
        <f t="shared" si="18"/>
        <v>110.47</v>
      </c>
      <c r="T46" s="323">
        <f t="shared" si="5"/>
        <v>0.0010410241151770912</v>
      </c>
      <c r="U46" s="324">
        <v>128.8</v>
      </c>
      <c r="V46" s="320">
        <v>8.531</v>
      </c>
      <c r="W46" s="321">
        <v>0.42500000000000004</v>
      </c>
      <c r="X46" s="320">
        <v>0.4</v>
      </c>
      <c r="Y46" s="322">
        <f t="shared" si="19"/>
        <v>138.15600000000003</v>
      </c>
      <c r="Z46" s="326">
        <f t="shared" si="20"/>
        <v>-0.20039665305886123</v>
      </c>
    </row>
    <row r="47" spans="1:26" ht="18.75" customHeight="1">
      <c r="A47" s="318" t="s">
        <v>564</v>
      </c>
      <c r="B47" s="476" t="s">
        <v>564</v>
      </c>
      <c r="C47" s="319">
        <v>10.07</v>
      </c>
      <c r="D47" s="320">
        <v>11.065000000000001</v>
      </c>
      <c r="E47" s="321">
        <v>3.976</v>
      </c>
      <c r="F47" s="320">
        <v>2.75</v>
      </c>
      <c r="G47" s="322">
        <f t="shared" si="15"/>
        <v>27.861</v>
      </c>
      <c r="H47" s="323">
        <f t="shared" si="1"/>
        <v>0.0010447013382571268</v>
      </c>
      <c r="I47" s="324">
        <v>7.088</v>
      </c>
      <c r="J47" s="320">
        <v>5.134</v>
      </c>
      <c r="K47" s="321">
        <v>6.63</v>
      </c>
      <c r="L47" s="320">
        <v>2.822</v>
      </c>
      <c r="M47" s="322">
        <f t="shared" si="16"/>
        <v>21.674</v>
      </c>
      <c r="N47" s="325">
        <f t="shared" si="17"/>
        <v>0.2854572298606626</v>
      </c>
      <c r="O47" s="319">
        <v>34.635</v>
      </c>
      <c r="P47" s="320">
        <v>34.745000000000005</v>
      </c>
      <c r="Q47" s="321">
        <v>8.279</v>
      </c>
      <c r="R47" s="320">
        <v>8.028</v>
      </c>
      <c r="S47" s="322">
        <f t="shared" si="18"/>
        <v>85.687</v>
      </c>
      <c r="T47" s="323">
        <f t="shared" si="5"/>
        <v>0.0008074792555189591</v>
      </c>
      <c r="U47" s="324">
        <v>43.023</v>
      </c>
      <c r="V47" s="320">
        <v>44.52299999999999</v>
      </c>
      <c r="W47" s="321">
        <v>13.004999999999999</v>
      </c>
      <c r="X47" s="320">
        <v>7.032</v>
      </c>
      <c r="Y47" s="322">
        <f t="shared" si="19"/>
        <v>107.58299999999998</v>
      </c>
      <c r="Z47" s="326">
        <f t="shared" si="20"/>
        <v>-0.2035265794781702</v>
      </c>
    </row>
    <row r="48" spans="1:26" ht="18.75" customHeight="1">
      <c r="A48" s="318" t="s">
        <v>540</v>
      </c>
      <c r="B48" s="476" t="s">
        <v>541</v>
      </c>
      <c r="C48" s="319">
        <v>0</v>
      </c>
      <c r="D48" s="320">
        <v>0</v>
      </c>
      <c r="E48" s="321">
        <v>10.535</v>
      </c>
      <c r="F48" s="320">
        <v>15.657000000000004</v>
      </c>
      <c r="G48" s="322">
        <f t="shared" si="15"/>
        <v>26.192000000000004</v>
      </c>
      <c r="H48" s="323">
        <f t="shared" si="1"/>
        <v>0.0009821189997354966</v>
      </c>
      <c r="I48" s="324">
        <v>0.10200000000000001</v>
      </c>
      <c r="J48" s="320">
        <v>0.9490000000000001</v>
      </c>
      <c r="K48" s="321">
        <v>11.851000000000003</v>
      </c>
      <c r="L48" s="320">
        <v>14.841000000000003</v>
      </c>
      <c r="M48" s="322">
        <f t="shared" si="16"/>
        <v>27.743000000000006</v>
      </c>
      <c r="N48" s="325">
        <f t="shared" si="17"/>
        <v>-0.055905994304869755</v>
      </c>
      <c r="O48" s="319"/>
      <c r="P48" s="320"/>
      <c r="Q48" s="321">
        <v>44.634000000000015</v>
      </c>
      <c r="R48" s="320">
        <v>60.092999999999996</v>
      </c>
      <c r="S48" s="322">
        <f t="shared" si="18"/>
        <v>104.727</v>
      </c>
      <c r="T48" s="323">
        <f t="shared" si="5"/>
        <v>0.0009869044311591494</v>
      </c>
      <c r="U48" s="324">
        <v>0.196</v>
      </c>
      <c r="V48" s="320">
        <v>3.606</v>
      </c>
      <c r="W48" s="321">
        <v>44.35399999999997</v>
      </c>
      <c r="X48" s="320">
        <v>56.092000000000006</v>
      </c>
      <c r="Y48" s="322">
        <f t="shared" si="19"/>
        <v>104.24799999999998</v>
      </c>
      <c r="Z48" s="326">
        <f t="shared" si="20"/>
        <v>0.0045948123705013</v>
      </c>
    </row>
    <row r="49" spans="1:26" ht="18.75" customHeight="1">
      <c r="A49" s="318" t="s">
        <v>565</v>
      </c>
      <c r="B49" s="476" t="s">
        <v>565</v>
      </c>
      <c r="C49" s="319">
        <v>2</v>
      </c>
      <c r="D49" s="320">
        <v>21.55</v>
      </c>
      <c r="E49" s="321">
        <v>1.014</v>
      </c>
      <c r="F49" s="320">
        <v>1.482</v>
      </c>
      <c r="G49" s="322">
        <f t="shared" si="15"/>
        <v>26.046</v>
      </c>
      <c r="H49" s="323">
        <f t="shared" si="1"/>
        <v>0.000976644451248883</v>
      </c>
      <c r="I49" s="324">
        <v>1.45</v>
      </c>
      <c r="J49" s="320">
        <v>22.110000000000003</v>
      </c>
      <c r="K49" s="321">
        <v>2.874</v>
      </c>
      <c r="L49" s="320">
        <v>2.3280000000000003</v>
      </c>
      <c r="M49" s="322">
        <f t="shared" si="16"/>
        <v>28.762</v>
      </c>
      <c r="N49" s="325">
        <f t="shared" si="17"/>
        <v>-0.09443015089354012</v>
      </c>
      <c r="O49" s="319">
        <v>8.020000000000001</v>
      </c>
      <c r="P49" s="320">
        <v>78.53500000000001</v>
      </c>
      <c r="Q49" s="321">
        <v>4.595999999999999</v>
      </c>
      <c r="R49" s="320">
        <v>5.398999999999999</v>
      </c>
      <c r="S49" s="322">
        <f t="shared" si="18"/>
        <v>96.55000000000001</v>
      </c>
      <c r="T49" s="323">
        <f t="shared" si="5"/>
        <v>0.0009098477262636749</v>
      </c>
      <c r="U49" s="324">
        <v>9.889999999999999</v>
      </c>
      <c r="V49" s="320">
        <v>85.69</v>
      </c>
      <c r="W49" s="321">
        <v>9.811999999999998</v>
      </c>
      <c r="X49" s="320">
        <v>11.340999999999998</v>
      </c>
      <c r="Y49" s="322">
        <f t="shared" si="19"/>
        <v>116.73299999999999</v>
      </c>
      <c r="Z49" s="326">
        <f t="shared" si="20"/>
        <v>-0.17289883751809665</v>
      </c>
    </row>
    <row r="50" spans="1:26" ht="18.75" customHeight="1">
      <c r="A50" s="318" t="s">
        <v>548</v>
      </c>
      <c r="B50" s="476" t="s">
        <v>548</v>
      </c>
      <c r="C50" s="319">
        <v>5.9</v>
      </c>
      <c r="D50" s="320">
        <v>18.592</v>
      </c>
      <c r="E50" s="321">
        <v>0</v>
      </c>
      <c r="F50" s="320">
        <v>0.01</v>
      </c>
      <c r="G50" s="322">
        <f t="shared" si="15"/>
        <v>24.502</v>
      </c>
      <c r="H50" s="323">
        <f t="shared" si="1"/>
        <v>0.0009187492261575723</v>
      </c>
      <c r="I50" s="324">
        <v>7.955</v>
      </c>
      <c r="J50" s="320">
        <v>11.846</v>
      </c>
      <c r="K50" s="321">
        <v>3.716</v>
      </c>
      <c r="L50" s="320">
        <v>2.8099999999999996</v>
      </c>
      <c r="M50" s="322">
        <f t="shared" si="16"/>
        <v>26.327</v>
      </c>
      <c r="N50" s="325">
        <f t="shared" si="17"/>
        <v>-0.06932046948000159</v>
      </c>
      <c r="O50" s="319">
        <v>29.197000000000003</v>
      </c>
      <c r="P50" s="320">
        <v>72.495</v>
      </c>
      <c r="Q50" s="321">
        <v>0.31999999999999995</v>
      </c>
      <c r="R50" s="320">
        <v>0.325</v>
      </c>
      <c r="S50" s="322">
        <f t="shared" si="18"/>
        <v>102.337</v>
      </c>
      <c r="T50" s="323">
        <f t="shared" si="5"/>
        <v>0.0009643820482925499</v>
      </c>
      <c r="U50" s="324">
        <v>35.498</v>
      </c>
      <c r="V50" s="320">
        <v>73.235</v>
      </c>
      <c r="W50" s="321">
        <v>4.066000000000001</v>
      </c>
      <c r="X50" s="320">
        <v>3.1199999999999997</v>
      </c>
      <c r="Y50" s="322">
        <f t="shared" si="19"/>
        <v>115.91900000000001</v>
      </c>
      <c r="Z50" s="326">
        <f t="shared" si="20"/>
        <v>-0.1171680224984688</v>
      </c>
    </row>
    <row r="51" spans="1:26" ht="18.75" customHeight="1">
      <c r="A51" s="318" t="s">
        <v>566</v>
      </c>
      <c r="B51" s="476" t="s">
        <v>567</v>
      </c>
      <c r="C51" s="319">
        <v>0</v>
      </c>
      <c r="D51" s="320">
        <v>0</v>
      </c>
      <c r="E51" s="321">
        <v>11.504</v>
      </c>
      <c r="F51" s="320">
        <v>11.366999999999999</v>
      </c>
      <c r="G51" s="322">
        <f t="shared" si="15"/>
        <v>22.871</v>
      </c>
      <c r="H51" s="323">
        <f t="shared" si="1"/>
        <v>0.0008575917701187591</v>
      </c>
      <c r="I51" s="324"/>
      <c r="J51" s="320"/>
      <c r="K51" s="321">
        <v>37.389</v>
      </c>
      <c r="L51" s="320">
        <v>36.239000000000004</v>
      </c>
      <c r="M51" s="322">
        <f t="shared" si="16"/>
        <v>73.62800000000001</v>
      </c>
      <c r="N51" s="325">
        <f t="shared" si="17"/>
        <v>-0.6893708915086653</v>
      </c>
      <c r="O51" s="319"/>
      <c r="P51" s="320"/>
      <c r="Q51" s="321">
        <v>123.62899999999999</v>
      </c>
      <c r="R51" s="320">
        <v>124.35200000000002</v>
      </c>
      <c r="S51" s="322">
        <f t="shared" si="18"/>
        <v>247.981</v>
      </c>
      <c r="T51" s="323">
        <f t="shared" si="5"/>
        <v>0.0023368715588461143</v>
      </c>
      <c r="U51" s="324"/>
      <c r="V51" s="320"/>
      <c r="W51" s="321">
        <v>163.666</v>
      </c>
      <c r="X51" s="320">
        <v>162.186</v>
      </c>
      <c r="Y51" s="322">
        <f t="shared" si="19"/>
        <v>325.852</v>
      </c>
      <c r="Z51" s="326">
        <f t="shared" si="20"/>
        <v>-0.23897659059941323</v>
      </c>
    </row>
    <row r="52" spans="1:26" ht="18.75" customHeight="1">
      <c r="A52" s="318" t="s">
        <v>568</v>
      </c>
      <c r="B52" s="476" t="s">
        <v>568</v>
      </c>
      <c r="C52" s="319">
        <v>1.25</v>
      </c>
      <c r="D52" s="320">
        <v>7.86</v>
      </c>
      <c r="E52" s="321">
        <v>4.925</v>
      </c>
      <c r="F52" s="320">
        <v>6.845</v>
      </c>
      <c r="G52" s="322">
        <f t="shared" si="15"/>
        <v>20.88</v>
      </c>
      <c r="H52" s="323">
        <f t="shared" si="1"/>
        <v>0.0007829354274006248</v>
      </c>
      <c r="I52" s="324">
        <v>4.02</v>
      </c>
      <c r="J52" s="320">
        <v>15.59</v>
      </c>
      <c r="K52" s="321">
        <v>2.476</v>
      </c>
      <c r="L52" s="320">
        <v>10.035</v>
      </c>
      <c r="M52" s="322">
        <f t="shared" si="16"/>
        <v>32.120999999999995</v>
      </c>
      <c r="N52" s="325">
        <f t="shared" si="17"/>
        <v>-0.34995797142056595</v>
      </c>
      <c r="O52" s="319">
        <v>9.545</v>
      </c>
      <c r="P52" s="320">
        <v>18.445</v>
      </c>
      <c r="Q52" s="321">
        <v>19.073999999999998</v>
      </c>
      <c r="R52" s="320">
        <v>37.535999999999994</v>
      </c>
      <c r="S52" s="322">
        <f t="shared" si="18"/>
        <v>84.6</v>
      </c>
      <c r="T52" s="323">
        <f t="shared" si="5"/>
        <v>0.0007972358119306773</v>
      </c>
      <c r="U52" s="324">
        <v>13.009</v>
      </c>
      <c r="V52" s="320">
        <v>52.040000000000006</v>
      </c>
      <c r="W52" s="321">
        <v>9.575999999999999</v>
      </c>
      <c r="X52" s="320">
        <v>28.561999999999998</v>
      </c>
      <c r="Y52" s="322">
        <f t="shared" si="19"/>
        <v>103.187</v>
      </c>
      <c r="Z52" s="326">
        <f t="shared" si="20"/>
        <v>-0.18012927985114413</v>
      </c>
    </row>
    <row r="53" spans="1:26" ht="18.75" customHeight="1">
      <c r="A53" s="318" t="s">
        <v>551</v>
      </c>
      <c r="B53" s="476" t="s">
        <v>552</v>
      </c>
      <c r="C53" s="319">
        <v>0</v>
      </c>
      <c r="D53" s="320">
        <v>0</v>
      </c>
      <c r="E53" s="321">
        <v>8.416</v>
      </c>
      <c r="F53" s="320">
        <v>11.744</v>
      </c>
      <c r="G53" s="322">
        <f t="shared" si="15"/>
        <v>20.16</v>
      </c>
      <c r="H53" s="323">
        <f t="shared" si="1"/>
        <v>0.0007559376540419826</v>
      </c>
      <c r="I53" s="324">
        <v>5.7</v>
      </c>
      <c r="J53" s="320">
        <v>15.5</v>
      </c>
      <c r="K53" s="321">
        <v>7.186999999999999</v>
      </c>
      <c r="L53" s="320">
        <v>14.094000000000001</v>
      </c>
      <c r="M53" s="322">
        <f t="shared" si="16"/>
        <v>42.481</v>
      </c>
      <c r="N53" s="325">
        <f t="shared" si="17"/>
        <v>-0.5254349003083731</v>
      </c>
      <c r="O53" s="319">
        <v>1.5000000000000002</v>
      </c>
      <c r="P53" s="320">
        <v>6.79</v>
      </c>
      <c r="Q53" s="321">
        <v>35.236999999999995</v>
      </c>
      <c r="R53" s="320">
        <v>56.88899999999999</v>
      </c>
      <c r="S53" s="322">
        <f t="shared" si="18"/>
        <v>100.41599999999998</v>
      </c>
      <c r="T53" s="323">
        <f t="shared" si="5"/>
        <v>0.000946279329678852</v>
      </c>
      <c r="U53" s="324">
        <v>18.975</v>
      </c>
      <c r="V53" s="320">
        <v>58.8</v>
      </c>
      <c r="W53" s="321">
        <v>28.327000000000005</v>
      </c>
      <c r="X53" s="320">
        <v>59.97299999999999</v>
      </c>
      <c r="Y53" s="322">
        <f t="shared" si="19"/>
        <v>166.075</v>
      </c>
      <c r="Z53" s="326">
        <f t="shared" si="20"/>
        <v>-0.39535751919313566</v>
      </c>
    </row>
    <row r="54" spans="1:26" ht="18.75" customHeight="1" thickBot="1">
      <c r="A54" s="327" t="s">
        <v>48</v>
      </c>
      <c r="B54" s="477" t="s">
        <v>48</v>
      </c>
      <c r="C54" s="328">
        <v>32.119</v>
      </c>
      <c r="D54" s="329">
        <v>60.698</v>
      </c>
      <c r="E54" s="330">
        <v>90.72099999999993</v>
      </c>
      <c r="F54" s="329">
        <v>115.16999999999999</v>
      </c>
      <c r="G54" s="331">
        <f t="shared" si="15"/>
        <v>298.70799999999997</v>
      </c>
      <c r="H54" s="332">
        <f t="shared" si="1"/>
        <v>0.011200626228351811</v>
      </c>
      <c r="I54" s="333">
        <v>25.793999999999997</v>
      </c>
      <c r="J54" s="329">
        <v>107.70000000000002</v>
      </c>
      <c r="K54" s="330">
        <v>112.68800000000003</v>
      </c>
      <c r="L54" s="329">
        <v>148.07999999999996</v>
      </c>
      <c r="M54" s="331">
        <f t="shared" si="16"/>
        <v>394.26200000000006</v>
      </c>
      <c r="N54" s="334">
        <f t="shared" si="17"/>
        <v>-0.242361678274853</v>
      </c>
      <c r="O54" s="328">
        <v>210.05599999999998</v>
      </c>
      <c r="P54" s="329">
        <v>422.808</v>
      </c>
      <c r="Q54" s="330">
        <v>338.244</v>
      </c>
      <c r="R54" s="329">
        <v>439.1729999999999</v>
      </c>
      <c r="S54" s="331">
        <f t="shared" si="18"/>
        <v>1410.281</v>
      </c>
      <c r="T54" s="332">
        <f t="shared" si="5"/>
        <v>0.013289911561293232</v>
      </c>
      <c r="U54" s="333">
        <v>150.621</v>
      </c>
      <c r="V54" s="329">
        <v>434.93100000000004</v>
      </c>
      <c r="W54" s="330">
        <v>377.02199999999976</v>
      </c>
      <c r="X54" s="329">
        <v>530.7399999999996</v>
      </c>
      <c r="Y54" s="331">
        <f t="shared" si="19"/>
        <v>1493.3139999999994</v>
      </c>
      <c r="Z54" s="335">
        <f t="shared" si="20"/>
        <v>-0.055603175219678835</v>
      </c>
    </row>
    <row r="55" spans="1:2" ht="9" customHeight="1" thickTop="1">
      <c r="A55" s="24"/>
      <c r="B55" s="24"/>
    </row>
    <row r="56" spans="1:2" ht="15">
      <c r="A56" s="22" t="s">
        <v>37</v>
      </c>
      <c r="B56" s="24"/>
    </row>
    <row r="57" spans="1:3" ht="14.25">
      <c r="A57" s="12" t="s">
        <v>143</v>
      </c>
      <c r="B57" s="88"/>
      <c r="C57" s="88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5:Z65536 N55:N65536 Z4 N4 N6:N9 Z6:Z9">
    <cfRule type="cellIs" priority="3" dxfId="99" operator="lessThan" stopIfTrue="1">
      <formula>0</formula>
    </cfRule>
  </conditionalFormatting>
  <conditionalFormatting sqref="Z10:Z54 N10:N54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7:H9">
    <cfRule type="cellIs" priority="2" dxfId="99" operator="lessThan" stopIfTrue="1">
      <formula>0</formula>
    </cfRule>
  </conditionalFormatting>
  <conditionalFormatting sqref="T7:T9">
    <cfRule type="cellIs" priority="1" dxfId="99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A1">
      <selection activeCell="U12" sqref="U12:X23"/>
    </sheetView>
  </sheetViews>
  <sheetFormatPr defaultColWidth="8.00390625" defaultRowHeight="15"/>
  <cols>
    <col min="1" max="1" width="25.421875" style="23" customWidth="1"/>
    <col min="2" max="2" width="38.140625" style="23" customWidth="1"/>
    <col min="3" max="3" width="11.00390625" style="23" customWidth="1"/>
    <col min="4" max="4" width="12.421875" style="23" bestFit="1" customWidth="1"/>
    <col min="5" max="5" width="10.00390625" style="23" customWidth="1"/>
    <col min="6" max="6" width="12.00390625" style="23" customWidth="1"/>
    <col min="7" max="7" width="12.7109375" style="23" customWidth="1"/>
    <col min="8" max="8" width="10.7109375" style="23" customWidth="1"/>
    <col min="9" max="10" width="11.57421875" style="23" bestFit="1" customWidth="1"/>
    <col min="11" max="11" width="9.00390625" style="23" bestFit="1" customWidth="1"/>
    <col min="12" max="12" width="11.140625" style="23" customWidth="1"/>
    <col min="13" max="13" width="11.57421875" style="23" bestFit="1" customWidth="1"/>
    <col min="14" max="14" width="9.421875" style="23" customWidth="1"/>
    <col min="15" max="15" width="12.57421875" style="23" customWidth="1"/>
    <col min="16" max="16" width="12.421875" style="23" bestFit="1" customWidth="1"/>
    <col min="17" max="17" width="9.421875" style="23" customWidth="1"/>
    <col min="18" max="18" width="12.00390625" style="23" customWidth="1"/>
    <col min="19" max="19" width="11.8515625" style="23" customWidth="1"/>
    <col min="20" max="20" width="11.00390625" style="23" customWidth="1"/>
    <col min="21" max="21" width="13.28125" style="23" customWidth="1"/>
    <col min="22" max="22" width="12.28125" style="23" customWidth="1"/>
    <col min="23" max="23" width="10.28125" style="23" customWidth="1"/>
    <col min="24" max="24" width="11.28125" style="23" customWidth="1"/>
    <col min="25" max="25" width="12.28125" style="23" customWidth="1"/>
    <col min="26" max="26" width="9.8515625" style="23" bestFit="1" customWidth="1"/>
    <col min="27" max="16384" width="8.00390625" style="23" customWidth="1"/>
  </cols>
  <sheetData>
    <row r="1" spans="2:26" ht="18">
      <c r="B1" s="193"/>
      <c r="Y1" s="606" t="s">
        <v>26</v>
      </c>
      <c r="Z1" s="606"/>
    </row>
    <row r="2" spans="1:27" ht="18">
      <c r="A2" s="195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96"/>
      <c r="N2" s="196"/>
      <c r="X2" s="110"/>
      <c r="Y2" s="111"/>
      <c r="Z2" s="111"/>
      <c r="AA2" s="110"/>
    </row>
    <row r="3" spans="1:27" ht="18">
      <c r="A3" s="199" t="s">
        <v>145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96"/>
      <c r="N3" s="196"/>
      <c r="X3" s="110"/>
      <c r="Y3" s="111"/>
      <c r="Z3" s="111"/>
      <c r="AA3" s="110"/>
    </row>
    <row r="4" ht="5.25" customHeight="1" thickBot="1"/>
    <row r="5" spans="1:26" ht="24.75" customHeight="1" thickTop="1">
      <c r="A5" s="638" t="s">
        <v>116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40"/>
    </row>
    <row r="6" spans="1:26" ht="21" customHeight="1" thickBot="1">
      <c r="A6" s="650" t="s">
        <v>40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</row>
    <row r="7" spans="1:26" s="32" customFormat="1" ht="19.5" customHeight="1" thickBot="1" thickTop="1">
      <c r="A7" s="714" t="s">
        <v>113</v>
      </c>
      <c r="B7" s="714" t="s">
        <v>114</v>
      </c>
      <c r="C7" s="629" t="s">
        <v>33</v>
      </c>
      <c r="D7" s="630"/>
      <c r="E7" s="630"/>
      <c r="F7" s="630"/>
      <c r="G7" s="630"/>
      <c r="H7" s="630"/>
      <c r="I7" s="630"/>
      <c r="J7" s="630"/>
      <c r="K7" s="631"/>
      <c r="L7" s="631"/>
      <c r="M7" s="631"/>
      <c r="N7" s="632"/>
      <c r="O7" s="633" t="s">
        <v>32</v>
      </c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2"/>
    </row>
    <row r="8" spans="1:26" s="31" customFormat="1" ht="26.25" customHeight="1" thickBot="1">
      <c r="A8" s="715"/>
      <c r="B8" s="715"/>
      <c r="C8" s="723" t="s">
        <v>154</v>
      </c>
      <c r="D8" s="719"/>
      <c r="E8" s="719"/>
      <c r="F8" s="719"/>
      <c r="G8" s="720"/>
      <c r="H8" s="626" t="s">
        <v>31</v>
      </c>
      <c r="I8" s="723" t="s">
        <v>157</v>
      </c>
      <c r="J8" s="719"/>
      <c r="K8" s="719"/>
      <c r="L8" s="719"/>
      <c r="M8" s="720"/>
      <c r="N8" s="626" t="s">
        <v>30</v>
      </c>
      <c r="O8" s="718" t="s">
        <v>155</v>
      </c>
      <c r="P8" s="719"/>
      <c r="Q8" s="719"/>
      <c r="R8" s="719"/>
      <c r="S8" s="720"/>
      <c r="T8" s="626" t="s">
        <v>31</v>
      </c>
      <c r="U8" s="718" t="s">
        <v>156</v>
      </c>
      <c r="V8" s="719"/>
      <c r="W8" s="719"/>
      <c r="X8" s="719"/>
      <c r="Y8" s="720"/>
      <c r="Z8" s="626" t="s">
        <v>30</v>
      </c>
    </row>
    <row r="9" spans="1:26" s="26" customFormat="1" ht="26.25" customHeight="1">
      <c r="A9" s="716"/>
      <c r="B9" s="716"/>
      <c r="C9" s="647" t="s">
        <v>20</v>
      </c>
      <c r="D9" s="648"/>
      <c r="E9" s="645" t="s">
        <v>19</v>
      </c>
      <c r="F9" s="646"/>
      <c r="G9" s="634" t="s">
        <v>15</v>
      </c>
      <c r="H9" s="627"/>
      <c r="I9" s="647" t="s">
        <v>20</v>
      </c>
      <c r="J9" s="648"/>
      <c r="K9" s="645" t="s">
        <v>19</v>
      </c>
      <c r="L9" s="646"/>
      <c r="M9" s="634" t="s">
        <v>15</v>
      </c>
      <c r="N9" s="627"/>
      <c r="O9" s="648" t="s">
        <v>20</v>
      </c>
      <c r="P9" s="648"/>
      <c r="Q9" s="653" t="s">
        <v>19</v>
      </c>
      <c r="R9" s="648"/>
      <c r="S9" s="634" t="s">
        <v>15</v>
      </c>
      <c r="T9" s="627"/>
      <c r="U9" s="654" t="s">
        <v>20</v>
      </c>
      <c r="V9" s="646"/>
      <c r="W9" s="645" t="s">
        <v>19</v>
      </c>
      <c r="X9" s="649"/>
      <c r="Y9" s="634" t="s">
        <v>15</v>
      </c>
      <c r="Z9" s="627"/>
    </row>
    <row r="10" spans="1:26" s="26" customFormat="1" ht="31.5" thickBot="1">
      <c r="A10" s="717"/>
      <c r="B10" s="717"/>
      <c r="C10" s="29" t="s">
        <v>17</v>
      </c>
      <c r="D10" s="27" t="s">
        <v>16</v>
      </c>
      <c r="E10" s="28" t="s">
        <v>17</v>
      </c>
      <c r="F10" s="27" t="s">
        <v>16</v>
      </c>
      <c r="G10" s="635"/>
      <c r="H10" s="628"/>
      <c r="I10" s="29" t="s">
        <v>17</v>
      </c>
      <c r="J10" s="27" t="s">
        <v>16</v>
      </c>
      <c r="K10" s="28" t="s">
        <v>17</v>
      </c>
      <c r="L10" s="27" t="s">
        <v>16</v>
      </c>
      <c r="M10" s="635"/>
      <c r="N10" s="628"/>
      <c r="O10" s="30" t="s">
        <v>17</v>
      </c>
      <c r="P10" s="27" t="s">
        <v>16</v>
      </c>
      <c r="Q10" s="28" t="s">
        <v>17</v>
      </c>
      <c r="R10" s="27" t="s">
        <v>16</v>
      </c>
      <c r="S10" s="635"/>
      <c r="T10" s="628"/>
      <c r="U10" s="29" t="s">
        <v>17</v>
      </c>
      <c r="V10" s="27" t="s">
        <v>16</v>
      </c>
      <c r="W10" s="28" t="s">
        <v>17</v>
      </c>
      <c r="X10" s="27" t="s">
        <v>16</v>
      </c>
      <c r="Y10" s="635"/>
      <c r="Z10" s="628"/>
    </row>
    <row r="11" spans="1:26" s="212" customFormat="1" ht="18" customHeight="1" thickBot="1" thickTop="1">
      <c r="A11" s="201" t="s">
        <v>22</v>
      </c>
      <c r="B11" s="202"/>
      <c r="C11" s="203">
        <f>SUM(C12:C23)</f>
        <v>577862</v>
      </c>
      <c r="D11" s="204">
        <f>SUM(D12:D23)</f>
        <v>549360</v>
      </c>
      <c r="E11" s="205">
        <f>SUM(E12:E23)</f>
        <v>2049</v>
      </c>
      <c r="F11" s="204">
        <f>SUM(F12:F23)</f>
        <v>1973</v>
      </c>
      <c r="G11" s="206">
        <f aca="true" t="shared" si="0" ref="G11:G20">SUM(C11:F11)</f>
        <v>1131244</v>
      </c>
      <c r="H11" s="207">
        <f aca="true" t="shared" si="1" ref="H11:H23">G11/$G$11</f>
        <v>1</v>
      </c>
      <c r="I11" s="208">
        <f>SUM(I12:I23)</f>
        <v>536373</v>
      </c>
      <c r="J11" s="204">
        <f>SUM(J12:J23)</f>
        <v>516395</v>
      </c>
      <c r="K11" s="205">
        <f>SUM(K12:K23)</f>
        <v>4038</v>
      </c>
      <c r="L11" s="204">
        <f>SUM(L12:L23)</f>
        <v>5221</v>
      </c>
      <c r="M11" s="206">
        <f aca="true" t="shared" si="2" ref="M11:M23">SUM(I11:L11)</f>
        <v>1062027</v>
      </c>
      <c r="N11" s="209">
        <f aca="true" t="shared" si="3" ref="N11:N20">IF(ISERROR(G11/M11-1),"         /0",(G11/M11-1))</f>
        <v>0.06517442588559419</v>
      </c>
      <c r="O11" s="210">
        <f>SUM(O12:O23)</f>
        <v>2341189</v>
      </c>
      <c r="P11" s="204">
        <f>SUM(P12:P23)</f>
        <v>2272339</v>
      </c>
      <c r="Q11" s="205">
        <f>SUM(Q12:Q23)</f>
        <v>17833</v>
      </c>
      <c r="R11" s="204">
        <f>SUM(R12:R23)</f>
        <v>17276</v>
      </c>
      <c r="S11" s="206">
        <f aca="true" t="shared" si="4" ref="S11:S20">SUM(O11:R11)</f>
        <v>4648637</v>
      </c>
      <c r="T11" s="207">
        <f aca="true" t="shared" si="5" ref="T11:T23">S11/$S$11</f>
        <v>1</v>
      </c>
      <c r="U11" s="208">
        <f>SUM(U12:U23)</f>
        <v>2170496</v>
      </c>
      <c r="V11" s="204">
        <f>SUM(V12:V23)</f>
        <v>2081700</v>
      </c>
      <c r="W11" s="205">
        <f>SUM(W12:W23)</f>
        <v>26112</v>
      </c>
      <c r="X11" s="204">
        <f>SUM(X12:X23)</f>
        <v>27373</v>
      </c>
      <c r="Y11" s="206">
        <f aca="true" t="shared" si="6" ref="Y11:Y20">SUM(U11:X11)</f>
        <v>4305681</v>
      </c>
      <c r="Z11" s="211">
        <f>IF(ISERROR(S11/Y11-1),"         /0",(S11/Y11-1))</f>
        <v>0.07965197607532937</v>
      </c>
    </row>
    <row r="12" spans="1:26" ht="21" customHeight="1" thickTop="1">
      <c r="A12" s="309" t="s">
        <v>457</v>
      </c>
      <c r="B12" s="475" t="s">
        <v>458</v>
      </c>
      <c r="C12" s="310">
        <v>363119</v>
      </c>
      <c r="D12" s="311">
        <v>356612</v>
      </c>
      <c r="E12" s="312">
        <v>1059</v>
      </c>
      <c r="F12" s="311">
        <v>1138</v>
      </c>
      <c r="G12" s="313">
        <f t="shared" si="0"/>
        <v>721928</v>
      </c>
      <c r="H12" s="314">
        <f t="shared" si="1"/>
        <v>0.6381717825685705</v>
      </c>
      <c r="I12" s="315">
        <v>345609</v>
      </c>
      <c r="J12" s="311">
        <v>343007</v>
      </c>
      <c r="K12" s="312">
        <v>2388</v>
      </c>
      <c r="L12" s="311">
        <v>3272</v>
      </c>
      <c r="M12" s="313">
        <f t="shared" si="2"/>
        <v>694276</v>
      </c>
      <c r="N12" s="316">
        <f t="shared" si="3"/>
        <v>0.03982854081085918</v>
      </c>
      <c r="O12" s="310">
        <v>1431266</v>
      </c>
      <c r="P12" s="311">
        <v>1455365</v>
      </c>
      <c r="Q12" s="312">
        <v>11212</v>
      </c>
      <c r="R12" s="311">
        <v>10793</v>
      </c>
      <c r="S12" s="313">
        <f t="shared" si="4"/>
        <v>2908636</v>
      </c>
      <c r="T12" s="314">
        <f t="shared" si="5"/>
        <v>0.625696521367446</v>
      </c>
      <c r="U12" s="315">
        <v>1374547</v>
      </c>
      <c r="V12" s="311">
        <v>1367375</v>
      </c>
      <c r="W12" s="312">
        <v>16652</v>
      </c>
      <c r="X12" s="311">
        <v>17309</v>
      </c>
      <c r="Y12" s="313">
        <f t="shared" si="6"/>
        <v>2775883</v>
      </c>
      <c r="Z12" s="317">
        <f aca="true" t="shared" si="7" ref="Z12:Z20">IF(ISERROR(S12/Y12-1),"         /0",IF(S12/Y12&gt;5,"  *  ",(S12/Y12-1)))</f>
        <v>0.04782370150326942</v>
      </c>
    </row>
    <row r="13" spans="1:26" ht="21" customHeight="1">
      <c r="A13" s="318" t="s">
        <v>459</v>
      </c>
      <c r="B13" s="476" t="s">
        <v>460</v>
      </c>
      <c r="C13" s="319">
        <v>77307</v>
      </c>
      <c r="D13" s="320">
        <v>71295</v>
      </c>
      <c r="E13" s="321">
        <v>278</v>
      </c>
      <c r="F13" s="320">
        <v>142</v>
      </c>
      <c r="G13" s="322">
        <f t="shared" si="0"/>
        <v>149022</v>
      </c>
      <c r="H13" s="323">
        <f t="shared" si="1"/>
        <v>0.13173285338971963</v>
      </c>
      <c r="I13" s="324">
        <v>70706</v>
      </c>
      <c r="J13" s="320">
        <v>65914</v>
      </c>
      <c r="K13" s="321">
        <v>821</v>
      </c>
      <c r="L13" s="320">
        <v>761</v>
      </c>
      <c r="M13" s="322">
        <f t="shared" si="2"/>
        <v>138202</v>
      </c>
      <c r="N13" s="325">
        <f t="shared" si="3"/>
        <v>0.0782911969436042</v>
      </c>
      <c r="O13" s="319">
        <v>305517</v>
      </c>
      <c r="P13" s="320">
        <v>285774</v>
      </c>
      <c r="Q13" s="321">
        <v>2539</v>
      </c>
      <c r="R13" s="320">
        <v>2148</v>
      </c>
      <c r="S13" s="322">
        <f t="shared" si="4"/>
        <v>595978</v>
      </c>
      <c r="T13" s="323">
        <f t="shared" si="5"/>
        <v>0.1282048910250467</v>
      </c>
      <c r="U13" s="324">
        <v>281908</v>
      </c>
      <c r="V13" s="320">
        <v>261114</v>
      </c>
      <c r="W13" s="321">
        <v>4673</v>
      </c>
      <c r="X13" s="320">
        <v>4542</v>
      </c>
      <c r="Y13" s="322">
        <f t="shared" si="6"/>
        <v>552237</v>
      </c>
      <c r="Z13" s="326">
        <f t="shared" si="7"/>
        <v>0.07920693470375939</v>
      </c>
    </row>
    <row r="14" spans="1:26" ht="21" customHeight="1">
      <c r="A14" s="318" t="s">
        <v>463</v>
      </c>
      <c r="B14" s="476" t="s">
        <v>464</v>
      </c>
      <c r="C14" s="319">
        <v>47870</v>
      </c>
      <c r="D14" s="320">
        <v>43972</v>
      </c>
      <c r="E14" s="321">
        <v>55</v>
      </c>
      <c r="F14" s="320">
        <v>191</v>
      </c>
      <c r="G14" s="322">
        <f t="shared" si="0"/>
        <v>92088</v>
      </c>
      <c r="H14" s="323">
        <f t="shared" si="1"/>
        <v>0.08140418866310009</v>
      </c>
      <c r="I14" s="324">
        <v>39661</v>
      </c>
      <c r="J14" s="320">
        <v>36101</v>
      </c>
      <c r="K14" s="321">
        <v>556</v>
      </c>
      <c r="L14" s="320">
        <v>662</v>
      </c>
      <c r="M14" s="322">
        <f t="shared" si="2"/>
        <v>76980</v>
      </c>
      <c r="N14" s="325">
        <f t="shared" si="3"/>
        <v>0.19625876851130153</v>
      </c>
      <c r="O14" s="319">
        <v>202253</v>
      </c>
      <c r="P14" s="320">
        <v>180052</v>
      </c>
      <c r="Q14" s="321">
        <v>128</v>
      </c>
      <c r="R14" s="320">
        <v>304</v>
      </c>
      <c r="S14" s="322">
        <f t="shared" si="4"/>
        <v>382737</v>
      </c>
      <c r="T14" s="323">
        <f t="shared" si="5"/>
        <v>0.08233316561392082</v>
      </c>
      <c r="U14" s="324">
        <v>172886</v>
      </c>
      <c r="V14" s="320">
        <v>149831</v>
      </c>
      <c r="W14" s="321">
        <v>3394</v>
      </c>
      <c r="X14" s="320">
        <v>3620</v>
      </c>
      <c r="Y14" s="322">
        <f t="shared" si="6"/>
        <v>329731</v>
      </c>
      <c r="Z14" s="326">
        <f t="shared" si="7"/>
        <v>0.16075528233620728</v>
      </c>
    </row>
    <row r="15" spans="1:26" ht="21" customHeight="1">
      <c r="A15" s="318" t="s">
        <v>461</v>
      </c>
      <c r="B15" s="476" t="s">
        <v>462</v>
      </c>
      <c r="C15" s="319">
        <v>45257</v>
      </c>
      <c r="D15" s="320">
        <v>40676</v>
      </c>
      <c r="E15" s="321">
        <v>221</v>
      </c>
      <c r="F15" s="320">
        <v>195</v>
      </c>
      <c r="G15" s="322">
        <f>SUM(C15:F15)</f>
        <v>86349</v>
      </c>
      <c r="H15" s="323">
        <f t="shared" si="1"/>
        <v>0.07633101258437613</v>
      </c>
      <c r="I15" s="324">
        <v>41890</v>
      </c>
      <c r="J15" s="320">
        <v>38670</v>
      </c>
      <c r="K15" s="321">
        <v>73</v>
      </c>
      <c r="L15" s="320">
        <v>322</v>
      </c>
      <c r="M15" s="322">
        <f>SUM(I15:L15)</f>
        <v>80955</v>
      </c>
      <c r="N15" s="325">
        <f>IF(ISERROR(G15/M15-1),"         /0",(G15/M15-1))</f>
        <v>0.06662960904206039</v>
      </c>
      <c r="O15" s="319">
        <v>207372</v>
      </c>
      <c r="P15" s="320">
        <v>187124</v>
      </c>
      <c r="Q15" s="321">
        <v>1372</v>
      </c>
      <c r="R15" s="320">
        <v>1466</v>
      </c>
      <c r="S15" s="322">
        <f>SUM(O15:R15)</f>
        <v>397334</v>
      </c>
      <c r="T15" s="323">
        <f t="shared" si="5"/>
        <v>0.08547322580790885</v>
      </c>
      <c r="U15" s="324">
        <v>178166</v>
      </c>
      <c r="V15" s="320">
        <v>163556</v>
      </c>
      <c r="W15" s="321">
        <v>216</v>
      </c>
      <c r="X15" s="320">
        <v>637</v>
      </c>
      <c r="Y15" s="322">
        <f>SUM(U15:X15)</f>
        <v>342575</v>
      </c>
      <c r="Z15" s="326">
        <f>IF(ISERROR(S15/Y15-1),"         /0",IF(S15/Y15&gt;5,"  *  ",(S15/Y15-1)))</f>
        <v>0.15984528935269648</v>
      </c>
    </row>
    <row r="16" spans="1:26" ht="21" customHeight="1">
      <c r="A16" s="318" t="s">
        <v>467</v>
      </c>
      <c r="B16" s="476" t="s">
        <v>468</v>
      </c>
      <c r="C16" s="319">
        <v>14310</v>
      </c>
      <c r="D16" s="320">
        <v>12537</v>
      </c>
      <c r="E16" s="321">
        <v>212</v>
      </c>
      <c r="F16" s="320">
        <v>249</v>
      </c>
      <c r="G16" s="322">
        <f>SUM(C16:F16)</f>
        <v>27308</v>
      </c>
      <c r="H16" s="323">
        <f>G16/$G$11</f>
        <v>0.024139796542567298</v>
      </c>
      <c r="I16" s="324">
        <v>12226</v>
      </c>
      <c r="J16" s="320">
        <v>11161</v>
      </c>
      <c r="K16" s="321">
        <v>75</v>
      </c>
      <c r="L16" s="320">
        <v>97</v>
      </c>
      <c r="M16" s="322">
        <f>SUM(I16:L16)</f>
        <v>23559</v>
      </c>
      <c r="N16" s="325">
        <f>IF(ISERROR(G16/M16-1),"         /0",(G16/M16-1))</f>
        <v>0.15913239101829446</v>
      </c>
      <c r="O16" s="319">
        <v>60018</v>
      </c>
      <c r="P16" s="320">
        <v>55765</v>
      </c>
      <c r="Q16" s="321">
        <v>523</v>
      </c>
      <c r="R16" s="320">
        <v>618</v>
      </c>
      <c r="S16" s="322">
        <f>SUM(O16:R16)</f>
        <v>116924</v>
      </c>
      <c r="T16" s="323">
        <f>S16/$S$11</f>
        <v>0.025152318840985004</v>
      </c>
      <c r="U16" s="324">
        <v>54530</v>
      </c>
      <c r="V16" s="320">
        <v>50077</v>
      </c>
      <c r="W16" s="321">
        <v>536</v>
      </c>
      <c r="X16" s="320">
        <v>469</v>
      </c>
      <c r="Y16" s="322">
        <f>SUM(U16:X16)</f>
        <v>105612</v>
      </c>
      <c r="Z16" s="326">
        <f>IF(ISERROR(S16/Y16-1),"         /0",IF(S16/Y16&gt;5,"  *  ",(S16/Y16-1)))</f>
        <v>0.10710904063932136</v>
      </c>
    </row>
    <row r="17" spans="1:26" ht="21" customHeight="1">
      <c r="A17" s="318" t="s">
        <v>473</v>
      </c>
      <c r="B17" s="476" t="s">
        <v>474</v>
      </c>
      <c r="C17" s="319">
        <v>10295</v>
      </c>
      <c r="D17" s="320">
        <v>8178</v>
      </c>
      <c r="E17" s="321">
        <v>0</v>
      </c>
      <c r="F17" s="320">
        <v>4</v>
      </c>
      <c r="G17" s="322">
        <f t="shared" si="0"/>
        <v>18477</v>
      </c>
      <c r="H17" s="323">
        <f t="shared" si="1"/>
        <v>0.016333346298411308</v>
      </c>
      <c r="I17" s="324">
        <v>8733</v>
      </c>
      <c r="J17" s="320">
        <v>7118</v>
      </c>
      <c r="K17" s="321">
        <v>60</v>
      </c>
      <c r="L17" s="320">
        <v>32</v>
      </c>
      <c r="M17" s="322">
        <f t="shared" si="2"/>
        <v>15943</v>
      </c>
      <c r="N17" s="325">
        <f t="shared" si="3"/>
        <v>0.15894122812519607</v>
      </c>
      <c r="O17" s="319">
        <v>48548</v>
      </c>
      <c r="P17" s="320">
        <v>37568</v>
      </c>
      <c r="Q17" s="321">
        <v>90</v>
      </c>
      <c r="R17" s="320">
        <v>78</v>
      </c>
      <c r="S17" s="322">
        <f t="shared" si="4"/>
        <v>86284</v>
      </c>
      <c r="T17" s="323">
        <f t="shared" si="5"/>
        <v>0.01856113953401825</v>
      </c>
      <c r="U17" s="324">
        <v>37163</v>
      </c>
      <c r="V17" s="320">
        <v>30286</v>
      </c>
      <c r="W17" s="321">
        <v>112</v>
      </c>
      <c r="X17" s="320">
        <v>116</v>
      </c>
      <c r="Y17" s="322">
        <f t="shared" si="6"/>
        <v>67677</v>
      </c>
      <c r="Z17" s="326">
        <f t="shared" si="7"/>
        <v>0.2749383099132645</v>
      </c>
    </row>
    <row r="18" spans="1:26" ht="21" customHeight="1">
      <c r="A18" s="318" t="s">
        <v>469</v>
      </c>
      <c r="B18" s="476" t="s">
        <v>470</v>
      </c>
      <c r="C18" s="319">
        <v>4252</v>
      </c>
      <c r="D18" s="320">
        <v>3658</v>
      </c>
      <c r="E18" s="321">
        <v>163</v>
      </c>
      <c r="F18" s="320">
        <v>10</v>
      </c>
      <c r="G18" s="322">
        <f>SUM(C18:F18)</f>
        <v>8083</v>
      </c>
      <c r="H18" s="323">
        <f t="shared" si="1"/>
        <v>0.007145231267524955</v>
      </c>
      <c r="I18" s="324">
        <v>4688</v>
      </c>
      <c r="J18" s="320">
        <v>3943</v>
      </c>
      <c r="K18" s="321">
        <v>1</v>
      </c>
      <c r="L18" s="320">
        <v>1</v>
      </c>
      <c r="M18" s="322">
        <f t="shared" si="2"/>
        <v>8633</v>
      </c>
      <c r="N18" s="325">
        <f>IF(ISERROR(G18/M18-1),"         /0",(G18/M18-1))</f>
        <v>-0.06370902351442143</v>
      </c>
      <c r="O18" s="319">
        <v>20883</v>
      </c>
      <c r="P18" s="320">
        <v>17280</v>
      </c>
      <c r="Q18" s="321">
        <v>1803</v>
      </c>
      <c r="R18" s="320">
        <v>1577</v>
      </c>
      <c r="S18" s="322">
        <f>SUM(O18:R18)</f>
        <v>41543</v>
      </c>
      <c r="T18" s="323">
        <f t="shared" si="5"/>
        <v>0.00893659797484725</v>
      </c>
      <c r="U18" s="324">
        <v>19952</v>
      </c>
      <c r="V18" s="320">
        <v>17326</v>
      </c>
      <c r="W18" s="321">
        <v>153</v>
      </c>
      <c r="X18" s="320">
        <v>149</v>
      </c>
      <c r="Y18" s="322">
        <f>SUM(U18:X18)</f>
        <v>37580</v>
      </c>
      <c r="Z18" s="326">
        <f>IF(ISERROR(S18/Y18-1),"         /0",IF(S18/Y18&gt;5,"  *  ",(S18/Y18-1)))</f>
        <v>0.10545502927088868</v>
      </c>
    </row>
    <row r="19" spans="1:26" ht="21" customHeight="1">
      <c r="A19" s="318" t="s">
        <v>471</v>
      </c>
      <c r="B19" s="476" t="s">
        <v>472</v>
      </c>
      <c r="C19" s="319">
        <v>4216</v>
      </c>
      <c r="D19" s="320">
        <v>3683</v>
      </c>
      <c r="E19" s="321">
        <v>1</v>
      </c>
      <c r="F19" s="320">
        <v>14</v>
      </c>
      <c r="G19" s="322">
        <f t="shared" si="0"/>
        <v>7914</v>
      </c>
      <c r="H19" s="323">
        <f t="shared" si="1"/>
        <v>0.006995838209970616</v>
      </c>
      <c r="I19" s="324">
        <v>3637</v>
      </c>
      <c r="J19" s="320">
        <v>3050</v>
      </c>
      <c r="K19" s="321">
        <v>22</v>
      </c>
      <c r="L19" s="320">
        <v>17</v>
      </c>
      <c r="M19" s="322">
        <f t="shared" si="2"/>
        <v>6726</v>
      </c>
      <c r="N19" s="325">
        <f t="shared" si="3"/>
        <v>0.176628010704728</v>
      </c>
      <c r="O19" s="319">
        <v>17148</v>
      </c>
      <c r="P19" s="320">
        <v>15348</v>
      </c>
      <c r="Q19" s="321">
        <v>6</v>
      </c>
      <c r="R19" s="320">
        <v>42</v>
      </c>
      <c r="S19" s="322">
        <f t="shared" si="4"/>
        <v>32544</v>
      </c>
      <c r="T19" s="323">
        <f t="shared" si="5"/>
        <v>0.007000761728652936</v>
      </c>
      <c r="U19" s="324">
        <v>14400</v>
      </c>
      <c r="V19" s="320">
        <v>12642</v>
      </c>
      <c r="W19" s="321">
        <v>23</v>
      </c>
      <c r="X19" s="320">
        <v>55</v>
      </c>
      <c r="Y19" s="322">
        <f t="shared" si="6"/>
        <v>27120</v>
      </c>
      <c r="Z19" s="326">
        <f t="shared" si="7"/>
        <v>0.19999999999999996</v>
      </c>
    </row>
    <row r="20" spans="1:26" ht="21" customHeight="1">
      <c r="A20" s="318" t="s">
        <v>479</v>
      </c>
      <c r="B20" s="476" t="s">
        <v>480</v>
      </c>
      <c r="C20" s="319">
        <v>3950</v>
      </c>
      <c r="D20" s="320">
        <v>2291</v>
      </c>
      <c r="E20" s="321">
        <v>9</v>
      </c>
      <c r="F20" s="320">
        <v>7</v>
      </c>
      <c r="G20" s="322">
        <f t="shared" si="0"/>
        <v>6257</v>
      </c>
      <c r="H20" s="323">
        <f t="shared" si="1"/>
        <v>0.005531079059866837</v>
      </c>
      <c r="I20" s="324">
        <v>2643</v>
      </c>
      <c r="J20" s="320">
        <v>1763</v>
      </c>
      <c r="K20" s="321">
        <v>4</v>
      </c>
      <c r="L20" s="320">
        <v>5</v>
      </c>
      <c r="M20" s="322">
        <f t="shared" si="2"/>
        <v>4415</v>
      </c>
      <c r="N20" s="325">
        <f t="shared" si="3"/>
        <v>0.4172140430351077</v>
      </c>
      <c r="O20" s="319">
        <v>14220</v>
      </c>
      <c r="P20" s="320">
        <v>10241</v>
      </c>
      <c r="Q20" s="321">
        <v>18</v>
      </c>
      <c r="R20" s="320">
        <v>90</v>
      </c>
      <c r="S20" s="322">
        <f t="shared" si="4"/>
        <v>24569</v>
      </c>
      <c r="T20" s="323">
        <f t="shared" si="5"/>
        <v>0.0052852051042058135</v>
      </c>
      <c r="U20" s="324">
        <v>10209</v>
      </c>
      <c r="V20" s="320">
        <v>7413</v>
      </c>
      <c r="W20" s="321">
        <v>250</v>
      </c>
      <c r="X20" s="320">
        <v>278</v>
      </c>
      <c r="Y20" s="322">
        <f t="shared" si="6"/>
        <v>18150</v>
      </c>
      <c r="Z20" s="326">
        <f t="shared" si="7"/>
        <v>0.3536639118457301</v>
      </c>
    </row>
    <row r="21" spans="1:26" ht="21" customHeight="1">
      <c r="A21" s="318" t="s">
        <v>485</v>
      </c>
      <c r="B21" s="476" t="s">
        <v>486</v>
      </c>
      <c r="C21" s="319">
        <v>2959</v>
      </c>
      <c r="D21" s="320">
        <v>2538</v>
      </c>
      <c r="E21" s="321">
        <v>0</v>
      </c>
      <c r="F21" s="320">
        <v>7</v>
      </c>
      <c r="G21" s="322">
        <f>SUM(C21:F21)</f>
        <v>5504</v>
      </c>
      <c r="H21" s="323">
        <f t="shared" si="1"/>
        <v>0.004865440170290406</v>
      </c>
      <c r="I21" s="324">
        <v>3261</v>
      </c>
      <c r="J21" s="320">
        <v>2806</v>
      </c>
      <c r="K21" s="321">
        <v>10</v>
      </c>
      <c r="L21" s="320">
        <v>6</v>
      </c>
      <c r="M21" s="322">
        <f t="shared" si="2"/>
        <v>6083</v>
      </c>
      <c r="N21" s="325">
        <f>IF(ISERROR(G21/M21-1),"         /0",(G21/M21-1))</f>
        <v>-0.09518329771494327</v>
      </c>
      <c r="O21" s="319">
        <v>13672</v>
      </c>
      <c r="P21" s="320">
        <v>10929</v>
      </c>
      <c r="Q21" s="321">
        <v>0</v>
      </c>
      <c r="R21" s="320">
        <v>36</v>
      </c>
      <c r="S21" s="322">
        <f>SUM(O21:R21)</f>
        <v>24637</v>
      </c>
      <c r="T21" s="323">
        <f t="shared" si="5"/>
        <v>0.005299833047837463</v>
      </c>
      <c r="U21" s="324">
        <v>13745</v>
      </c>
      <c r="V21" s="320">
        <v>11228</v>
      </c>
      <c r="W21" s="321">
        <v>10</v>
      </c>
      <c r="X21" s="320">
        <v>22</v>
      </c>
      <c r="Y21" s="322">
        <f>SUM(U21:X21)</f>
        <v>25005</v>
      </c>
      <c r="Z21" s="326">
        <f>IF(ISERROR(S21/Y21-1),"         /0",IF(S21/Y21&gt;5,"  *  ",(S21/Y21-1)))</f>
        <v>-0.014717056588682276</v>
      </c>
    </row>
    <row r="22" spans="1:26" ht="21" customHeight="1">
      <c r="A22" s="318" t="s">
        <v>465</v>
      </c>
      <c r="B22" s="476" t="s">
        <v>466</v>
      </c>
      <c r="C22" s="319">
        <v>1678</v>
      </c>
      <c r="D22" s="320">
        <v>1572</v>
      </c>
      <c r="E22" s="321">
        <v>0</v>
      </c>
      <c r="F22" s="320">
        <v>2</v>
      </c>
      <c r="G22" s="322">
        <f>SUM(C22:F22)</f>
        <v>3252</v>
      </c>
      <c r="H22" s="323">
        <f t="shared" si="1"/>
        <v>0.002874711379684666</v>
      </c>
      <c r="I22" s="324">
        <v>1070</v>
      </c>
      <c r="J22" s="320">
        <v>983</v>
      </c>
      <c r="K22" s="321">
        <v>0</v>
      </c>
      <c r="L22" s="320">
        <v>13</v>
      </c>
      <c r="M22" s="322">
        <f t="shared" si="2"/>
        <v>2066</v>
      </c>
      <c r="N22" s="325">
        <f>IF(ISERROR(G22/M22-1),"         /0",(G22/M22-1))</f>
        <v>0.57405614714424</v>
      </c>
      <c r="O22" s="319">
        <v>8536</v>
      </c>
      <c r="P22" s="320">
        <v>7470</v>
      </c>
      <c r="Q22" s="321">
        <v>13</v>
      </c>
      <c r="R22" s="320">
        <v>28</v>
      </c>
      <c r="S22" s="322">
        <f>SUM(O22:R22)</f>
        <v>16047</v>
      </c>
      <c r="T22" s="323">
        <f t="shared" si="5"/>
        <v>0.0034519795802511574</v>
      </c>
      <c r="U22" s="324">
        <v>4020</v>
      </c>
      <c r="V22" s="320">
        <v>3445</v>
      </c>
      <c r="W22" s="321">
        <v>0</v>
      </c>
      <c r="X22" s="320">
        <v>39</v>
      </c>
      <c r="Y22" s="322">
        <f>SUM(U22:X22)</f>
        <v>7504</v>
      </c>
      <c r="Z22" s="326">
        <f>IF(ISERROR(S22/Y22-1),"         /0",IF(S22/Y22&gt;5,"  *  ",(S22/Y22-1)))</f>
        <v>1.1384594882729213</v>
      </c>
    </row>
    <row r="23" spans="1:26" ht="21" customHeight="1" thickBot="1">
      <c r="A23" s="327" t="s">
        <v>48</v>
      </c>
      <c r="B23" s="477"/>
      <c r="C23" s="328">
        <v>2649</v>
      </c>
      <c r="D23" s="329">
        <v>2348</v>
      </c>
      <c r="E23" s="330">
        <v>51</v>
      </c>
      <c r="F23" s="329">
        <v>14</v>
      </c>
      <c r="G23" s="331">
        <f>SUM(C23:F23)</f>
        <v>5062</v>
      </c>
      <c r="H23" s="332">
        <f t="shared" si="1"/>
        <v>0.004474719865917521</v>
      </c>
      <c r="I23" s="333">
        <v>2249</v>
      </c>
      <c r="J23" s="329">
        <v>1879</v>
      </c>
      <c r="K23" s="330">
        <v>28</v>
      </c>
      <c r="L23" s="329">
        <v>33</v>
      </c>
      <c r="M23" s="331">
        <f t="shared" si="2"/>
        <v>4189</v>
      </c>
      <c r="N23" s="334">
        <f>IF(ISERROR(G23/M23-1),"         /0",(G23/M23-1))</f>
        <v>0.20840296013368342</v>
      </c>
      <c r="O23" s="328">
        <v>11756</v>
      </c>
      <c r="P23" s="329">
        <v>9423</v>
      </c>
      <c r="Q23" s="330">
        <v>129</v>
      </c>
      <c r="R23" s="329">
        <v>96</v>
      </c>
      <c r="S23" s="331">
        <f>SUM(O23:R23)</f>
        <v>21404</v>
      </c>
      <c r="T23" s="332">
        <f t="shared" si="5"/>
        <v>0.004604360374879777</v>
      </c>
      <c r="U23" s="333">
        <v>8970</v>
      </c>
      <c r="V23" s="329">
        <v>7407</v>
      </c>
      <c r="W23" s="330">
        <v>93</v>
      </c>
      <c r="X23" s="329">
        <v>137</v>
      </c>
      <c r="Y23" s="331">
        <f>SUM(U23:X23)</f>
        <v>16607</v>
      </c>
      <c r="Z23" s="335">
        <f>IF(ISERROR(S23/Y23-1),"         /0",IF(S23/Y23&gt;5,"  *  ",(S23/Y23-1)))</f>
        <v>0.2888540976696574</v>
      </c>
    </row>
    <row r="24" spans="1:2" ht="6" customHeight="1" thickTop="1">
      <c r="A24" s="24"/>
      <c r="B24" s="24"/>
    </row>
    <row r="25" spans="1:2" ht="15">
      <c r="A25" s="24" t="s">
        <v>131</v>
      </c>
      <c r="B25" s="24"/>
    </row>
    <row r="26" s="110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4:Z65536 N24:N65536 Z5 N5 N7 Z7">
    <cfRule type="cellIs" priority="9" dxfId="99" operator="lessThan" stopIfTrue="1">
      <formula>0</formula>
    </cfRule>
  </conditionalFormatting>
  <conditionalFormatting sqref="N11:N23 Z11:Z23">
    <cfRule type="cellIs" priority="10" dxfId="99" operator="lessThan" stopIfTrue="1">
      <formula>0</formula>
    </cfRule>
    <cfRule type="cellIs" priority="11" dxfId="101" operator="greaterThanOrEqual" stopIfTrue="1">
      <formula>0</formula>
    </cfRule>
  </conditionalFormatting>
  <conditionalFormatting sqref="N9:N10 Z9:Z10">
    <cfRule type="cellIs" priority="6" dxfId="99" operator="lessThan" stopIfTrue="1">
      <formula>0</formula>
    </cfRule>
  </conditionalFormatting>
  <conditionalFormatting sqref="H9:H10">
    <cfRule type="cellIs" priority="5" dxfId="99" operator="lessThan" stopIfTrue="1">
      <formula>0</formula>
    </cfRule>
  </conditionalFormatting>
  <conditionalFormatting sqref="T9:T10">
    <cfRule type="cellIs" priority="4" dxfId="99" operator="lessThan" stopIfTrue="1">
      <formula>0</formula>
    </cfRule>
  </conditionalFormatting>
  <conditionalFormatting sqref="N8 Z8">
    <cfRule type="cellIs" priority="3" dxfId="99" operator="lessThan" stopIfTrue="1">
      <formula>0</formula>
    </cfRule>
  </conditionalFormatting>
  <conditionalFormatting sqref="H8">
    <cfRule type="cellIs" priority="2" dxfId="99" operator="lessThan" stopIfTrue="1">
      <formula>0</formula>
    </cfRule>
  </conditionalFormatting>
  <conditionalFormatting sqref="T8">
    <cfRule type="cellIs" priority="1" dxfId="99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8"/>
  <sheetViews>
    <sheetView zoomScale="90" zoomScaleNormal="90" zoomScalePageLayoutView="0" workbookViewId="0" topLeftCell="A2">
      <selection activeCell="A9" sqref="A9"/>
    </sheetView>
  </sheetViews>
  <sheetFormatPr defaultColWidth="11.421875" defaultRowHeight="15"/>
  <cols>
    <col min="1" max="16384" width="11.421875" style="79" customWidth="1"/>
  </cols>
  <sheetData>
    <row r="1" spans="1:8" ht="13.5" thickBot="1">
      <c r="A1" s="78"/>
      <c r="B1" s="78"/>
      <c r="C1" s="78"/>
      <c r="D1" s="78"/>
      <c r="E1" s="78"/>
      <c r="F1" s="78"/>
      <c r="G1" s="78"/>
      <c r="H1" s="78"/>
    </row>
    <row r="2" spans="1:14" ht="31.5" thickTop="1">
      <c r="A2" s="80" t="s">
        <v>149</v>
      </c>
      <c r="B2" s="81"/>
      <c r="M2" s="562" t="s">
        <v>26</v>
      </c>
      <c r="N2" s="562"/>
    </row>
    <row r="3" spans="1:2" ht="25.5">
      <c r="A3" s="82" t="s">
        <v>35</v>
      </c>
      <c r="B3" s="83"/>
    </row>
    <row r="6" spans="1:14" ht="27">
      <c r="A6" s="91" t="s">
        <v>102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5.75">
      <c r="A7" s="85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5.75">
      <c r="A8" s="90" t="s">
        <v>570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5.75">
      <c r="A9" s="90" t="s">
        <v>569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5.75">
      <c r="A10" s="85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.75">
      <c r="A11" s="85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ht="15">
      <c r="A12" s="90" t="s">
        <v>144</v>
      </c>
    </row>
    <row r="13" ht="15">
      <c r="A13" s="90" t="s">
        <v>123</v>
      </c>
    </row>
    <row r="14" ht="15">
      <c r="A14" s="90" t="s">
        <v>124</v>
      </c>
    </row>
    <row r="16" ht="27">
      <c r="A16" s="91" t="s">
        <v>122</v>
      </c>
    </row>
    <row r="18" ht="22.5">
      <c r="A18" s="87" t="s">
        <v>140</v>
      </c>
    </row>
    <row r="19" ht="15">
      <c r="A19" s="90" t="s">
        <v>141</v>
      </c>
    </row>
    <row r="20" spans="1:18" ht="83.25" customHeight="1">
      <c r="A20" s="563" t="s">
        <v>142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</row>
    <row r="23" ht="22.5">
      <c r="A23" s="87" t="s">
        <v>103</v>
      </c>
    </row>
    <row r="25" spans="1:18" ht="38.25" customHeight="1">
      <c r="A25" s="564" t="s">
        <v>104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</row>
    <row r="26" ht="15.75">
      <c r="A26" s="86"/>
    </row>
    <row r="27" ht="22.5">
      <c r="A27" s="87" t="s">
        <v>105</v>
      </c>
    </row>
    <row r="28" ht="15.75">
      <c r="A28" s="86" t="s">
        <v>106</v>
      </c>
    </row>
    <row r="29" ht="15.75">
      <c r="A29" s="86" t="s">
        <v>107</v>
      </c>
    </row>
    <row r="31" ht="22.5">
      <c r="A31" s="87" t="s">
        <v>132</v>
      </c>
    </row>
    <row r="32" ht="15.75">
      <c r="A32" s="86" t="s">
        <v>133</v>
      </c>
    </row>
    <row r="33" ht="15.75">
      <c r="A33" s="86"/>
    </row>
    <row r="34" ht="22.5">
      <c r="A34" s="87" t="s">
        <v>134</v>
      </c>
    </row>
    <row r="35" ht="15.75">
      <c r="A35" s="86" t="s">
        <v>137</v>
      </c>
    </row>
    <row r="37" ht="22.5">
      <c r="A37" s="87" t="s">
        <v>135</v>
      </c>
    </row>
    <row r="38" ht="15.75">
      <c r="A38" s="86" t="s">
        <v>136</v>
      </c>
    </row>
  </sheetData>
  <sheetProtection/>
  <mergeCells count="3">
    <mergeCell ref="M2:N2"/>
    <mergeCell ref="A20:R20"/>
    <mergeCell ref="A25:R25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A1">
      <selection activeCell="U11" sqref="U11:X15"/>
    </sheetView>
  </sheetViews>
  <sheetFormatPr defaultColWidth="8.00390625" defaultRowHeight="15"/>
  <cols>
    <col min="1" max="1" width="23.421875" style="23" customWidth="1"/>
    <col min="2" max="2" width="35.421875" style="23" customWidth="1"/>
    <col min="3" max="3" width="9.8515625" style="23" customWidth="1"/>
    <col min="4" max="4" width="12.421875" style="23" bestFit="1" customWidth="1"/>
    <col min="5" max="5" width="8.57421875" style="23" bestFit="1" customWidth="1"/>
    <col min="6" max="6" width="10.57421875" style="23" bestFit="1" customWidth="1"/>
    <col min="7" max="7" width="9.00390625" style="23" customWidth="1"/>
    <col min="8" max="8" width="10.7109375" style="23" customWidth="1"/>
    <col min="9" max="9" width="9.57421875" style="23" customWidth="1"/>
    <col min="10" max="10" width="11.57421875" style="23" bestFit="1" customWidth="1"/>
    <col min="11" max="11" width="9.00390625" style="23" bestFit="1" customWidth="1"/>
    <col min="12" max="12" width="10.57421875" style="23" bestFit="1" customWidth="1"/>
    <col min="13" max="13" width="11.57421875" style="23" bestFit="1" customWidth="1"/>
    <col min="14" max="14" width="9.421875" style="23" customWidth="1"/>
    <col min="15" max="16" width="11.140625" style="23" customWidth="1"/>
    <col min="17" max="17" width="9.421875" style="23" customWidth="1"/>
    <col min="18" max="18" width="10.57421875" style="23" bestFit="1" customWidth="1"/>
    <col min="19" max="19" width="11.7109375" style="23" customWidth="1"/>
    <col min="20" max="20" width="10.140625" style="23" customWidth="1"/>
    <col min="21" max="21" width="9.421875" style="23" customWidth="1"/>
    <col min="22" max="22" width="10.421875" style="23" customWidth="1"/>
    <col min="23" max="23" width="9.421875" style="23" customWidth="1"/>
    <col min="24" max="24" width="10.28125" style="23" customWidth="1"/>
    <col min="25" max="25" width="10.7109375" style="23" customWidth="1"/>
    <col min="26" max="26" width="9.8515625" style="23" bestFit="1" customWidth="1"/>
    <col min="27" max="16384" width="8.00390625" style="23" customWidth="1"/>
  </cols>
  <sheetData>
    <row r="1" spans="1:26" ht="16.5">
      <c r="A1" s="200" t="s">
        <v>147</v>
      </c>
      <c r="B1" s="196"/>
      <c r="C1" s="196"/>
      <c r="D1" s="196"/>
      <c r="E1" s="196"/>
      <c r="F1" s="196"/>
      <c r="G1" s="196"/>
      <c r="H1" s="196"/>
      <c r="I1" s="196"/>
      <c r="J1" s="110"/>
      <c r="K1" s="110"/>
      <c r="L1" s="110"/>
      <c r="M1" s="110"/>
      <c r="N1" s="110"/>
      <c r="O1" s="110"/>
      <c r="P1" s="110"/>
      <c r="Q1" s="110"/>
      <c r="R1" s="110"/>
      <c r="Y1" s="606" t="s">
        <v>26</v>
      </c>
      <c r="Z1" s="606"/>
    </row>
    <row r="2" spans="1:26" ht="16.5">
      <c r="A2" s="200" t="s">
        <v>148</v>
      </c>
      <c r="B2" s="196"/>
      <c r="C2" s="196"/>
      <c r="D2" s="196"/>
      <c r="E2" s="196"/>
      <c r="F2" s="196"/>
      <c r="G2" s="196"/>
      <c r="H2" s="196"/>
      <c r="I2" s="196"/>
      <c r="J2" s="110"/>
      <c r="K2" s="110"/>
      <c r="L2" s="110"/>
      <c r="M2" s="110"/>
      <c r="N2" s="110"/>
      <c r="O2" s="110"/>
      <c r="P2" s="110"/>
      <c r="Q2" s="110"/>
      <c r="R2" s="110"/>
      <c r="Y2" s="198"/>
      <c r="Z2" s="198"/>
    </row>
    <row r="3" ht="9.75" customHeight="1" thickBot="1"/>
    <row r="4" spans="1:26" ht="24.75" customHeight="1" thickTop="1">
      <c r="A4" s="638" t="s">
        <v>117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</row>
    <row r="5" spans="1:26" ht="21" customHeight="1" thickBot="1">
      <c r="A5" s="650" t="s">
        <v>40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32" customFormat="1" ht="19.5" customHeight="1" thickBot="1" thickTop="1">
      <c r="A6" s="714" t="s">
        <v>113</v>
      </c>
      <c r="B6" s="714" t="s">
        <v>114</v>
      </c>
      <c r="C6" s="729" t="s">
        <v>33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1"/>
      <c r="O6" s="732" t="s">
        <v>32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1"/>
    </row>
    <row r="7" spans="1:26" s="31" customFormat="1" ht="26.25" customHeight="1" thickBot="1">
      <c r="A7" s="715"/>
      <c r="B7" s="715"/>
      <c r="C7" s="723" t="s">
        <v>154</v>
      </c>
      <c r="D7" s="719"/>
      <c r="E7" s="719"/>
      <c r="F7" s="719"/>
      <c r="G7" s="720"/>
      <c r="H7" s="721" t="s">
        <v>31</v>
      </c>
      <c r="I7" s="723" t="s">
        <v>157</v>
      </c>
      <c r="J7" s="719"/>
      <c r="K7" s="719"/>
      <c r="L7" s="719"/>
      <c r="M7" s="720"/>
      <c r="N7" s="721" t="s">
        <v>30</v>
      </c>
      <c r="O7" s="718" t="s">
        <v>155</v>
      </c>
      <c r="P7" s="719"/>
      <c r="Q7" s="719"/>
      <c r="R7" s="719"/>
      <c r="S7" s="720"/>
      <c r="T7" s="721" t="s">
        <v>31</v>
      </c>
      <c r="U7" s="718" t="s">
        <v>156</v>
      </c>
      <c r="V7" s="719"/>
      <c r="W7" s="719"/>
      <c r="X7" s="719"/>
      <c r="Y7" s="720"/>
      <c r="Z7" s="721" t="s">
        <v>30</v>
      </c>
    </row>
    <row r="8" spans="1:26" s="26" customFormat="1" ht="26.25" customHeight="1">
      <c r="A8" s="716"/>
      <c r="B8" s="716"/>
      <c r="C8" s="654" t="s">
        <v>20</v>
      </c>
      <c r="D8" s="649"/>
      <c r="E8" s="645" t="s">
        <v>19</v>
      </c>
      <c r="F8" s="649"/>
      <c r="G8" s="634" t="s">
        <v>15</v>
      </c>
      <c r="H8" s="627"/>
      <c r="I8" s="724" t="s">
        <v>20</v>
      </c>
      <c r="J8" s="649"/>
      <c r="K8" s="645" t="s">
        <v>19</v>
      </c>
      <c r="L8" s="649"/>
      <c r="M8" s="634" t="s">
        <v>15</v>
      </c>
      <c r="N8" s="627"/>
      <c r="O8" s="724" t="s">
        <v>20</v>
      </c>
      <c r="P8" s="649"/>
      <c r="Q8" s="645" t="s">
        <v>19</v>
      </c>
      <c r="R8" s="649"/>
      <c r="S8" s="634" t="s">
        <v>15</v>
      </c>
      <c r="T8" s="627"/>
      <c r="U8" s="724" t="s">
        <v>20</v>
      </c>
      <c r="V8" s="649"/>
      <c r="W8" s="645" t="s">
        <v>19</v>
      </c>
      <c r="X8" s="649"/>
      <c r="Y8" s="634" t="s">
        <v>15</v>
      </c>
      <c r="Z8" s="627"/>
    </row>
    <row r="9" spans="1:26" s="26" customFormat="1" ht="19.5" customHeight="1" thickBot="1">
      <c r="A9" s="717"/>
      <c r="B9" s="717"/>
      <c r="C9" s="29" t="s">
        <v>28</v>
      </c>
      <c r="D9" s="27" t="s">
        <v>27</v>
      </c>
      <c r="E9" s="28" t="s">
        <v>28</v>
      </c>
      <c r="F9" s="89" t="s">
        <v>27</v>
      </c>
      <c r="G9" s="725"/>
      <c r="H9" s="722"/>
      <c r="I9" s="29" t="s">
        <v>28</v>
      </c>
      <c r="J9" s="27" t="s">
        <v>27</v>
      </c>
      <c r="K9" s="28" t="s">
        <v>28</v>
      </c>
      <c r="L9" s="89" t="s">
        <v>27</v>
      </c>
      <c r="M9" s="725"/>
      <c r="N9" s="722"/>
      <c r="O9" s="29" t="s">
        <v>28</v>
      </c>
      <c r="P9" s="27" t="s">
        <v>27</v>
      </c>
      <c r="Q9" s="28" t="s">
        <v>28</v>
      </c>
      <c r="R9" s="89" t="s">
        <v>27</v>
      </c>
      <c r="S9" s="725"/>
      <c r="T9" s="722"/>
      <c r="U9" s="29" t="s">
        <v>28</v>
      </c>
      <c r="V9" s="27" t="s">
        <v>27</v>
      </c>
      <c r="W9" s="28" t="s">
        <v>28</v>
      </c>
      <c r="X9" s="89" t="s">
        <v>27</v>
      </c>
      <c r="Y9" s="725"/>
      <c r="Z9" s="722"/>
    </row>
    <row r="10" spans="1:26" s="212" customFormat="1" ht="18" customHeight="1" thickBot="1" thickTop="1">
      <c r="A10" s="201" t="s">
        <v>22</v>
      </c>
      <c r="B10" s="202"/>
      <c r="C10" s="203">
        <f>SUM(C11:C15)</f>
        <v>32482.867000000006</v>
      </c>
      <c r="D10" s="204">
        <f>SUM(D11:D15)</f>
        <v>14883.203999999989</v>
      </c>
      <c r="E10" s="205">
        <f>SUM(E11:E15)</f>
        <v>9640.805999999997</v>
      </c>
      <c r="F10" s="204">
        <f>SUM(F11:F15)</f>
        <v>3685.1740000000004</v>
      </c>
      <c r="G10" s="206">
        <f aca="true" t="shared" si="0" ref="G10:G15">SUM(C10:F10)</f>
        <v>60692.05099999999</v>
      </c>
      <c r="H10" s="207">
        <f aca="true" t="shared" si="1" ref="H10:H15">G10/$G$10</f>
        <v>1</v>
      </c>
      <c r="I10" s="208">
        <f>SUM(I11:I15)</f>
        <v>25050.30299999999</v>
      </c>
      <c r="J10" s="204">
        <f>SUM(J11:J15)</f>
        <v>14368.512</v>
      </c>
      <c r="K10" s="205">
        <f>SUM(K11:K15)</f>
        <v>17124.501</v>
      </c>
      <c r="L10" s="204">
        <f>SUM(L11:L15)</f>
        <v>6096.027</v>
      </c>
      <c r="M10" s="206">
        <f aca="true" t="shared" si="2" ref="M10:M15">SUM(I10:L10)</f>
        <v>62639.34299999999</v>
      </c>
      <c r="N10" s="209">
        <f aca="true" t="shared" si="3" ref="N10:N15">IF(ISERROR(G10/M10-1),"         /0",(G10/M10-1))</f>
        <v>-0.031087363097023535</v>
      </c>
      <c r="O10" s="210">
        <f>SUM(O11:O15)</f>
        <v>113640.91599999991</v>
      </c>
      <c r="P10" s="204">
        <f>SUM(P11:P15)</f>
        <v>60174.24300000002</v>
      </c>
      <c r="Q10" s="205">
        <f>SUM(Q11:Q15)</f>
        <v>31394.01000000001</v>
      </c>
      <c r="R10" s="204">
        <f>SUM(R11:R15)</f>
        <v>14737.265000000007</v>
      </c>
      <c r="S10" s="206">
        <f aca="true" t="shared" si="4" ref="S10:S15">SUM(O10:R10)</f>
        <v>219946.43399999995</v>
      </c>
      <c r="T10" s="207">
        <f aca="true" t="shared" si="5" ref="T10:T15">S10/$S$10</f>
        <v>1</v>
      </c>
      <c r="U10" s="208">
        <f>SUM(U11:U15)</f>
        <v>91780.78100000002</v>
      </c>
      <c r="V10" s="204">
        <f>SUM(V11:V15)</f>
        <v>51726.458</v>
      </c>
      <c r="W10" s="205">
        <f>SUM(W11:W15)</f>
        <v>59503.11899999997</v>
      </c>
      <c r="X10" s="204">
        <f>SUM(X11:X15)</f>
        <v>22232.26800000001</v>
      </c>
      <c r="Y10" s="206">
        <f aca="true" t="shared" si="6" ref="Y10:Y15">SUM(U10:X10)</f>
        <v>225242.626</v>
      </c>
      <c r="Z10" s="211">
        <f>IF(ISERROR(S10/Y10-1),"         /0",(S10/Y10-1))</f>
        <v>-0.02351327585747487</v>
      </c>
    </row>
    <row r="11" spans="1:26" ht="21.75" customHeight="1" thickTop="1">
      <c r="A11" s="309" t="s">
        <v>457</v>
      </c>
      <c r="B11" s="475" t="s">
        <v>458</v>
      </c>
      <c r="C11" s="310">
        <v>25815.652000000006</v>
      </c>
      <c r="D11" s="311">
        <v>13547.936999999989</v>
      </c>
      <c r="E11" s="312">
        <v>8442.220999999998</v>
      </c>
      <c r="F11" s="311">
        <v>3462.3050000000003</v>
      </c>
      <c r="G11" s="313">
        <f t="shared" si="0"/>
        <v>51268.11499999999</v>
      </c>
      <c r="H11" s="314">
        <f t="shared" si="1"/>
        <v>0.8447253660944825</v>
      </c>
      <c r="I11" s="315">
        <v>20241.10899999999</v>
      </c>
      <c r="J11" s="311">
        <v>12730.264</v>
      </c>
      <c r="K11" s="312">
        <v>13418.173999999999</v>
      </c>
      <c r="L11" s="311">
        <v>5809.489</v>
      </c>
      <c r="M11" s="313">
        <f t="shared" si="2"/>
        <v>52199.03599999999</v>
      </c>
      <c r="N11" s="316">
        <f t="shared" si="3"/>
        <v>-0.017834064981583242</v>
      </c>
      <c r="O11" s="310">
        <v>91681.67699999992</v>
      </c>
      <c r="P11" s="311">
        <v>54211.05800000002</v>
      </c>
      <c r="Q11" s="312">
        <v>29082.86300000001</v>
      </c>
      <c r="R11" s="311">
        <v>14377.489000000007</v>
      </c>
      <c r="S11" s="313">
        <f t="shared" si="4"/>
        <v>189353.08699999994</v>
      </c>
      <c r="T11" s="314">
        <f t="shared" si="5"/>
        <v>0.8609054648278589</v>
      </c>
      <c r="U11" s="315">
        <v>74416.17</v>
      </c>
      <c r="V11" s="311">
        <v>46250.66800000001</v>
      </c>
      <c r="W11" s="312">
        <v>49552.45399999997</v>
      </c>
      <c r="X11" s="311">
        <v>21133.30400000001</v>
      </c>
      <c r="Y11" s="313">
        <f t="shared" si="6"/>
        <v>191352.596</v>
      </c>
      <c r="Z11" s="317">
        <f>IF(ISERROR(S11/Y11-1),"         /0",IF(S11/Y11&gt;5,"  *  ",(S11/Y11-1)))</f>
        <v>-0.010449343472716976</v>
      </c>
    </row>
    <row r="12" spans="1:26" ht="21.75" customHeight="1">
      <c r="A12" s="318" t="s">
        <v>459</v>
      </c>
      <c r="B12" s="476" t="s">
        <v>460</v>
      </c>
      <c r="C12" s="319">
        <v>6323.283</v>
      </c>
      <c r="D12" s="320">
        <v>768.8389999999999</v>
      </c>
      <c r="E12" s="321">
        <v>899.575</v>
      </c>
      <c r="F12" s="320">
        <v>83.808</v>
      </c>
      <c r="G12" s="322">
        <f>SUM(C12:F12)</f>
        <v>8075.505</v>
      </c>
      <c r="H12" s="323">
        <f>G12/$G$10</f>
        <v>0.13305704564177606</v>
      </c>
      <c r="I12" s="324">
        <v>4495.841</v>
      </c>
      <c r="J12" s="320">
        <v>774.6529999999999</v>
      </c>
      <c r="K12" s="321">
        <v>3637.8060000000005</v>
      </c>
      <c r="L12" s="320">
        <v>257.631</v>
      </c>
      <c r="M12" s="322">
        <f>SUM(I12:L12)</f>
        <v>9165.931</v>
      </c>
      <c r="N12" s="325">
        <f t="shared" si="3"/>
        <v>-0.11896511112728214</v>
      </c>
      <c r="O12" s="319">
        <v>20663.991</v>
      </c>
      <c r="P12" s="320">
        <v>3117.3489999999997</v>
      </c>
      <c r="Q12" s="321">
        <v>1855.4390000000003</v>
      </c>
      <c r="R12" s="320">
        <v>143.163</v>
      </c>
      <c r="S12" s="322">
        <f>SUM(O12:R12)</f>
        <v>25779.942000000003</v>
      </c>
      <c r="T12" s="323">
        <f>S12/$S$10</f>
        <v>0.11721009307202503</v>
      </c>
      <c r="U12" s="324">
        <v>16201.240000000002</v>
      </c>
      <c r="V12" s="320">
        <v>2420.285</v>
      </c>
      <c r="W12" s="321">
        <v>9828.068</v>
      </c>
      <c r="X12" s="320">
        <v>990.6360000000001</v>
      </c>
      <c r="Y12" s="322">
        <f>SUM(U12:X12)</f>
        <v>29440.229</v>
      </c>
      <c r="Z12" s="326">
        <f>IF(ISERROR(S12/Y12-1),"         /0",IF(S12/Y12&gt;5,"  *  ",(S12/Y12-1)))</f>
        <v>-0.12432943371466287</v>
      </c>
    </row>
    <row r="13" spans="1:26" ht="21.75" customHeight="1">
      <c r="A13" s="318" t="s">
        <v>463</v>
      </c>
      <c r="B13" s="476" t="s">
        <v>464</v>
      </c>
      <c r="C13" s="319">
        <v>273.825</v>
      </c>
      <c r="D13" s="320">
        <v>415.27699999999993</v>
      </c>
      <c r="E13" s="321">
        <v>0</v>
      </c>
      <c r="F13" s="320">
        <v>4.141</v>
      </c>
      <c r="G13" s="322">
        <f>SUM(C13:F13)</f>
        <v>693.2429999999998</v>
      </c>
      <c r="H13" s="323">
        <f>G13/$G$10</f>
        <v>0.011422303062389503</v>
      </c>
      <c r="I13" s="324">
        <v>219.86700000000002</v>
      </c>
      <c r="J13" s="320">
        <v>502.242</v>
      </c>
      <c r="K13" s="321">
        <v>68.481</v>
      </c>
      <c r="L13" s="320">
        <v>0</v>
      </c>
      <c r="M13" s="322">
        <f>SUM(I13:L13)</f>
        <v>790.59</v>
      </c>
      <c r="N13" s="325">
        <f t="shared" si="3"/>
        <v>-0.12313209122301094</v>
      </c>
      <c r="O13" s="319">
        <v>970.7930000000002</v>
      </c>
      <c r="P13" s="320">
        <v>1820.9470000000003</v>
      </c>
      <c r="Q13" s="321">
        <v>108.01400000000001</v>
      </c>
      <c r="R13" s="320">
        <v>81.33900000000001</v>
      </c>
      <c r="S13" s="322">
        <f>SUM(O13:R13)</f>
        <v>2981.0930000000008</v>
      </c>
      <c r="T13" s="323">
        <f>S13/$S$10</f>
        <v>0.013553722812346217</v>
      </c>
      <c r="U13" s="324">
        <v>847.9330000000001</v>
      </c>
      <c r="V13" s="320">
        <v>1878.0539999999996</v>
      </c>
      <c r="W13" s="321">
        <v>121.00899999999999</v>
      </c>
      <c r="X13" s="320">
        <v>1.487</v>
      </c>
      <c r="Y13" s="322">
        <f>SUM(U13:X13)</f>
        <v>2848.4829999999997</v>
      </c>
      <c r="Z13" s="326">
        <f>IF(ISERROR(S13/Y13-1),"         /0",IF(S13/Y13&gt;5,"  *  ",(S13/Y13-1)))</f>
        <v>0.04655460467905237</v>
      </c>
    </row>
    <row r="14" spans="1:26" ht="21.75" customHeight="1">
      <c r="A14" s="318" t="s">
        <v>467</v>
      </c>
      <c r="B14" s="476" t="s">
        <v>468</v>
      </c>
      <c r="C14" s="319">
        <v>49.271</v>
      </c>
      <c r="D14" s="320">
        <v>127.908</v>
      </c>
      <c r="E14" s="321">
        <v>298.96</v>
      </c>
      <c r="F14" s="320">
        <v>124.364</v>
      </c>
      <c r="G14" s="322">
        <f>SUM(C14:F14)</f>
        <v>600.503</v>
      </c>
      <c r="H14" s="323">
        <f>G14/$G$10</f>
        <v>0.009894261111722853</v>
      </c>
      <c r="I14" s="324">
        <v>61.693</v>
      </c>
      <c r="J14" s="320">
        <v>339.244</v>
      </c>
      <c r="K14" s="321">
        <v>0</v>
      </c>
      <c r="L14" s="320">
        <v>28.827</v>
      </c>
      <c r="M14" s="322">
        <f>SUM(I14:L14)</f>
        <v>429.764</v>
      </c>
      <c r="N14" s="325">
        <f t="shared" si="3"/>
        <v>0.3972854869184017</v>
      </c>
      <c r="O14" s="319">
        <v>209.9</v>
      </c>
      <c r="P14" s="320">
        <v>868.8080000000001</v>
      </c>
      <c r="Q14" s="321">
        <v>345.58599999999996</v>
      </c>
      <c r="R14" s="320">
        <v>124.364</v>
      </c>
      <c r="S14" s="322">
        <f>SUM(O14:R14)</f>
        <v>1548.6580000000001</v>
      </c>
      <c r="T14" s="323">
        <f>S14/$S$10</f>
        <v>0.0070410689177165765</v>
      </c>
      <c r="U14" s="324">
        <v>225.509</v>
      </c>
      <c r="V14" s="320">
        <v>1093.4099999999999</v>
      </c>
      <c r="W14" s="321">
        <v>0.938</v>
      </c>
      <c r="X14" s="320">
        <v>87.13199999999999</v>
      </c>
      <c r="Y14" s="322">
        <f>SUM(U14:X14)</f>
        <v>1406.989</v>
      </c>
      <c r="Z14" s="326">
        <f>IF(ISERROR(S14/Y14-1),"         /0",IF(S14/Y14&gt;5,"  *  ",(S14/Y14-1)))</f>
        <v>0.10068948655604282</v>
      </c>
    </row>
    <row r="15" spans="1:26" ht="21.75" customHeight="1" thickBot="1">
      <c r="A15" s="327" t="s">
        <v>48</v>
      </c>
      <c r="B15" s="477"/>
      <c r="C15" s="328">
        <v>20.836</v>
      </c>
      <c r="D15" s="329">
        <v>23.243</v>
      </c>
      <c r="E15" s="330">
        <v>0.05</v>
      </c>
      <c r="F15" s="329">
        <v>10.556</v>
      </c>
      <c r="G15" s="331">
        <f t="shared" si="0"/>
        <v>54.68499999999999</v>
      </c>
      <c r="H15" s="332">
        <f t="shared" si="1"/>
        <v>0.0009010240896291344</v>
      </c>
      <c r="I15" s="333">
        <v>31.793</v>
      </c>
      <c r="J15" s="329">
        <v>22.109</v>
      </c>
      <c r="K15" s="330">
        <v>0.04</v>
      </c>
      <c r="L15" s="329">
        <v>0.08</v>
      </c>
      <c r="M15" s="331">
        <f t="shared" si="2"/>
        <v>54.022</v>
      </c>
      <c r="N15" s="334">
        <f t="shared" si="3"/>
        <v>0.012272777757209807</v>
      </c>
      <c r="O15" s="328">
        <v>114.55499999999999</v>
      </c>
      <c r="P15" s="329">
        <v>156.081</v>
      </c>
      <c r="Q15" s="330">
        <v>2.1079999999999997</v>
      </c>
      <c r="R15" s="329">
        <v>10.909999999999998</v>
      </c>
      <c r="S15" s="331">
        <f t="shared" si="4"/>
        <v>283.654</v>
      </c>
      <c r="T15" s="332">
        <f t="shared" si="5"/>
        <v>0.0012896503700532834</v>
      </c>
      <c r="U15" s="333">
        <v>89.92900000000002</v>
      </c>
      <c r="V15" s="329">
        <v>84.041</v>
      </c>
      <c r="W15" s="330">
        <v>0.65</v>
      </c>
      <c r="X15" s="329">
        <v>19.709000000000003</v>
      </c>
      <c r="Y15" s="331">
        <f t="shared" si="6"/>
        <v>194.32900000000004</v>
      </c>
      <c r="Z15" s="335">
        <f>IF(ISERROR(S15/Y15-1),"         /0",IF(S15/Y15&gt;5,"  *  ",(S15/Y15-1)))</f>
        <v>0.45965862017506365</v>
      </c>
    </row>
    <row r="16" spans="1:2" ht="9" customHeight="1" thickTop="1">
      <c r="A16" s="24"/>
      <c r="B16" s="24"/>
    </row>
    <row r="17" spans="1:2" ht="15">
      <c r="A17" s="22" t="s">
        <v>37</v>
      </c>
      <c r="B17" s="24"/>
    </row>
    <row r="18" ht="14.25">
      <c r="A18" s="12" t="s">
        <v>143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9" operator="lessThan" stopIfTrue="1">
      <formula>0</formula>
    </cfRule>
  </conditionalFormatting>
  <conditionalFormatting sqref="N10:N15 Z10:Z15">
    <cfRule type="cellIs" priority="13" dxfId="99" operator="lessThan" stopIfTrue="1">
      <formula>0</formula>
    </cfRule>
    <cfRule type="cellIs" priority="14" dxfId="101" operator="greaterThanOrEqual" stopIfTrue="1">
      <formula>0</formula>
    </cfRule>
  </conditionalFormatting>
  <conditionalFormatting sqref="N6:N9 Z6:Z9">
    <cfRule type="cellIs" priority="3" dxfId="99" operator="lessThan" stopIfTrue="1">
      <formula>0</formula>
    </cfRule>
  </conditionalFormatting>
  <conditionalFormatting sqref="H7:H9">
    <cfRule type="cellIs" priority="2" dxfId="99" operator="lessThan" stopIfTrue="1">
      <formula>0</formula>
    </cfRule>
  </conditionalFormatting>
  <conditionalFormatting sqref="T7:T9">
    <cfRule type="cellIs" priority="1" dxfId="99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8"/>
  <sheetViews>
    <sheetView showGridLines="0" zoomScale="88" zoomScaleNormal="88" zoomScalePageLayoutView="0" workbookViewId="0" topLeftCell="A1">
      <selection activeCell="N14" sqref="N14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5" t="s">
        <v>26</v>
      </c>
      <c r="O1" s="565"/>
    </row>
    <row r="2" ht="5.25" customHeight="1"/>
    <row r="3" ht="4.5" customHeight="1" thickBot="1"/>
    <row r="4" spans="1:15" ht="13.5" customHeight="1" thickTop="1">
      <c r="A4" s="574" t="s">
        <v>25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6"/>
    </row>
    <row r="5" spans="1:15" ht="12.75" customHeight="1">
      <c r="A5" s="577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9"/>
    </row>
    <row r="6" spans="1:15" ht="5.25" customHeight="1" thickBo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 ht="17.25" customHeight="1" thickTop="1">
      <c r="A7" s="177"/>
      <c r="B7" s="178"/>
      <c r="C7" s="566" t="s">
        <v>24</v>
      </c>
      <c r="D7" s="567"/>
      <c r="E7" s="568"/>
      <c r="F7" s="589" t="s">
        <v>23</v>
      </c>
      <c r="G7" s="590"/>
      <c r="H7" s="590"/>
      <c r="I7" s="590"/>
      <c r="J7" s="590"/>
      <c r="K7" s="590"/>
      <c r="L7" s="590"/>
      <c r="M7" s="590"/>
      <c r="N7" s="590"/>
      <c r="O7" s="569" t="s">
        <v>22</v>
      </c>
    </row>
    <row r="8" spans="1:15" ht="3.75" customHeight="1" thickBot="1">
      <c r="A8" s="179"/>
      <c r="B8" s="180"/>
      <c r="C8" s="181"/>
      <c r="D8" s="182"/>
      <c r="E8" s="183"/>
      <c r="F8" s="591"/>
      <c r="G8" s="592"/>
      <c r="H8" s="592"/>
      <c r="I8" s="592"/>
      <c r="J8" s="592"/>
      <c r="K8" s="592"/>
      <c r="L8" s="592"/>
      <c r="M8" s="592"/>
      <c r="N8" s="592"/>
      <c r="O8" s="570"/>
    </row>
    <row r="9" spans="1:15" ht="21.75" customHeight="1" thickBot="1" thickTop="1">
      <c r="A9" s="583" t="s">
        <v>21</v>
      </c>
      <c r="B9" s="584"/>
      <c r="C9" s="585" t="s">
        <v>20</v>
      </c>
      <c r="D9" s="587" t="s">
        <v>19</v>
      </c>
      <c r="E9" s="572" t="s">
        <v>15</v>
      </c>
      <c r="F9" s="566" t="s">
        <v>20</v>
      </c>
      <c r="G9" s="567"/>
      <c r="H9" s="567"/>
      <c r="I9" s="566" t="s">
        <v>19</v>
      </c>
      <c r="J9" s="567"/>
      <c r="K9" s="568"/>
      <c r="L9" s="184" t="s">
        <v>18</v>
      </c>
      <c r="M9" s="185"/>
      <c r="N9" s="185"/>
      <c r="O9" s="570"/>
    </row>
    <row r="10" spans="1:15" s="10" customFormat="1" ht="18.75" customHeight="1" thickBot="1">
      <c r="A10" s="186"/>
      <c r="B10" s="187"/>
      <c r="C10" s="586"/>
      <c r="D10" s="588"/>
      <c r="E10" s="573"/>
      <c r="F10" s="188" t="s">
        <v>17</v>
      </c>
      <c r="G10" s="189" t="s">
        <v>16</v>
      </c>
      <c r="H10" s="190" t="s">
        <v>15</v>
      </c>
      <c r="I10" s="188" t="s">
        <v>17</v>
      </c>
      <c r="J10" s="189" t="s">
        <v>16</v>
      </c>
      <c r="K10" s="191" t="s">
        <v>15</v>
      </c>
      <c r="L10" s="188" t="s">
        <v>17</v>
      </c>
      <c r="M10" s="192" t="s">
        <v>16</v>
      </c>
      <c r="N10" s="191" t="s">
        <v>15</v>
      </c>
      <c r="O10" s="571"/>
    </row>
    <row r="11" spans="1:15" s="9" customFormat="1" ht="18.75" customHeight="1" thickTop="1">
      <c r="A11" s="580">
        <v>2018</v>
      </c>
      <c r="B11" s="231" t="s">
        <v>5</v>
      </c>
      <c r="C11" s="232">
        <v>1905650</v>
      </c>
      <c r="D11" s="233">
        <v>68823</v>
      </c>
      <c r="E11" s="163">
        <f aca="true" t="shared" si="0" ref="E11:E24">D11+C11</f>
        <v>1974473</v>
      </c>
      <c r="F11" s="232">
        <v>582540</v>
      </c>
      <c r="G11" s="234">
        <v>577702</v>
      </c>
      <c r="H11" s="235">
        <f aca="true" t="shared" si="1" ref="H11:H22">G11+F11</f>
        <v>1160242</v>
      </c>
      <c r="I11" s="236">
        <v>9537</v>
      </c>
      <c r="J11" s="237">
        <v>9348</v>
      </c>
      <c r="K11" s="238">
        <f aca="true" t="shared" si="2" ref="K11:K22">J11+I11</f>
        <v>18885</v>
      </c>
      <c r="L11" s="239">
        <f aca="true" t="shared" si="3" ref="L11:L24">I11+F11</f>
        <v>592077</v>
      </c>
      <c r="M11" s="240">
        <f aca="true" t="shared" si="4" ref="M11:M24">J11+G11</f>
        <v>587050</v>
      </c>
      <c r="N11" s="478">
        <f aca="true" t="shared" si="5" ref="N11:N24">K11+H11</f>
        <v>1179127</v>
      </c>
      <c r="O11" s="489">
        <f aca="true" t="shared" si="6" ref="O11:O24">N11+E11</f>
        <v>3153600</v>
      </c>
    </row>
    <row r="12" spans="1:15" ht="18.75" customHeight="1">
      <c r="A12" s="581"/>
      <c r="B12" s="231" t="s">
        <v>4</v>
      </c>
      <c r="C12" s="241">
        <v>1668827</v>
      </c>
      <c r="D12" s="242">
        <v>56791</v>
      </c>
      <c r="E12" s="164">
        <f t="shared" si="0"/>
        <v>1725618</v>
      </c>
      <c r="F12" s="241">
        <v>476070</v>
      </c>
      <c r="G12" s="243">
        <v>461097</v>
      </c>
      <c r="H12" s="244">
        <f t="shared" si="1"/>
        <v>937167</v>
      </c>
      <c r="I12" s="245">
        <v>8368</v>
      </c>
      <c r="J12" s="246">
        <v>8469</v>
      </c>
      <c r="K12" s="247">
        <f t="shared" si="2"/>
        <v>16837</v>
      </c>
      <c r="L12" s="248">
        <f t="shared" si="3"/>
        <v>484438</v>
      </c>
      <c r="M12" s="249">
        <f t="shared" si="4"/>
        <v>469566</v>
      </c>
      <c r="N12" s="479">
        <f t="shared" si="5"/>
        <v>954004</v>
      </c>
      <c r="O12" s="490">
        <f t="shared" si="6"/>
        <v>2679622</v>
      </c>
    </row>
    <row r="13" spans="1:15" ht="18.75" customHeight="1">
      <c r="A13" s="581"/>
      <c r="B13" s="231" t="s">
        <v>3</v>
      </c>
      <c r="C13" s="241">
        <v>1814037</v>
      </c>
      <c r="D13" s="242">
        <v>55223</v>
      </c>
      <c r="E13" s="164">
        <f t="shared" si="0"/>
        <v>1869260</v>
      </c>
      <c r="F13" s="241">
        <v>575513</v>
      </c>
      <c r="G13" s="243">
        <v>526506</v>
      </c>
      <c r="H13" s="244">
        <f t="shared" si="1"/>
        <v>1102019</v>
      </c>
      <c r="I13" s="248">
        <v>4169</v>
      </c>
      <c r="J13" s="246">
        <v>4335</v>
      </c>
      <c r="K13" s="247">
        <f t="shared" si="2"/>
        <v>8504</v>
      </c>
      <c r="L13" s="248">
        <f t="shared" si="3"/>
        <v>579682</v>
      </c>
      <c r="M13" s="249">
        <f t="shared" si="4"/>
        <v>530841</v>
      </c>
      <c r="N13" s="479">
        <f t="shared" si="5"/>
        <v>1110523</v>
      </c>
      <c r="O13" s="490">
        <f t="shared" si="6"/>
        <v>2979783</v>
      </c>
    </row>
    <row r="14" spans="1:15" ht="18.75" customHeight="1">
      <c r="A14" s="581"/>
      <c r="B14" s="231" t="s">
        <v>14</v>
      </c>
      <c r="C14" s="241">
        <v>1821362</v>
      </c>
      <c r="D14" s="242">
        <v>58421</v>
      </c>
      <c r="E14" s="164">
        <f t="shared" si="0"/>
        <v>1879783</v>
      </c>
      <c r="F14" s="241">
        <v>536373</v>
      </c>
      <c r="G14" s="243">
        <v>516395</v>
      </c>
      <c r="H14" s="244">
        <f t="shared" si="1"/>
        <v>1052768</v>
      </c>
      <c r="I14" s="245">
        <v>4038</v>
      </c>
      <c r="J14" s="246">
        <v>5221</v>
      </c>
      <c r="K14" s="247">
        <f t="shared" si="2"/>
        <v>9259</v>
      </c>
      <c r="L14" s="248">
        <f t="shared" si="3"/>
        <v>540411</v>
      </c>
      <c r="M14" s="249">
        <f t="shared" si="4"/>
        <v>521616</v>
      </c>
      <c r="N14" s="479">
        <f t="shared" si="5"/>
        <v>1062027</v>
      </c>
      <c r="O14" s="490">
        <f t="shared" si="6"/>
        <v>2941810</v>
      </c>
    </row>
    <row r="15" spans="1:15" s="9" customFormat="1" ht="18.75" customHeight="1">
      <c r="A15" s="581"/>
      <c r="B15" s="231" t="s">
        <v>13</v>
      </c>
      <c r="C15" s="241">
        <v>1818781</v>
      </c>
      <c r="D15" s="242">
        <v>59345</v>
      </c>
      <c r="E15" s="164">
        <f t="shared" si="0"/>
        <v>1878126</v>
      </c>
      <c r="F15" s="241">
        <v>545949</v>
      </c>
      <c r="G15" s="243">
        <v>524954</v>
      </c>
      <c r="H15" s="244">
        <f t="shared" si="1"/>
        <v>1070903</v>
      </c>
      <c r="I15" s="245">
        <v>4383</v>
      </c>
      <c r="J15" s="246">
        <v>5556</v>
      </c>
      <c r="K15" s="247">
        <f t="shared" si="2"/>
        <v>9939</v>
      </c>
      <c r="L15" s="248">
        <f t="shared" si="3"/>
        <v>550332</v>
      </c>
      <c r="M15" s="249">
        <f t="shared" si="4"/>
        <v>530510</v>
      </c>
      <c r="N15" s="479">
        <f t="shared" si="5"/>
        <v>1080842</v>
      </c>
      <c r="O15" s="490">
        <f t="shared" si="6"/>
        <v>2958968</v>
      </c>
    </row>
    <row r="16" spans="1:15" s="97" customFormat="1" ht="18.75" customHeight="1">
      <c r="A16" s="581"/>
      <c r="B16" s="250" t="s">
        <v>12</v>
      </c>
      <c r="C16" s="241">
        <v>1887585</v>
      </c>
      <c r="D16" s="242">
        <v>56341</v>
      </c>
      <c r="E16" s="164">
        <f t="shared" si="0"/>
        <v>1943926</v>
      </c>
      <c r="F16" s="241">
        <v>592099</v>
      </c>
      <c r="G16" s="243">
        <v>557629</v>
      </c>
      <c r="H16" s="244">
        <f t="shared" si="1"/>
        <v>1149728</v>
      </c>
      <c r="I16" s="245">
        <v>4335</v>
      </c>
      <c r="J16" s="246">
        <v>3875</v>
      </c>
      <c r="K16" s="247">
        <f t="shared" si="2"/>
        <v>8210</v>
      </c>
      <c r="L16" s="248">
        <f t="shared" si="3"/>
        <v>596434</v>
      </c>
      <c r="M16" s="249">
        <f t="shared" si="4"/>
        <v>561504</v>
      </c>
      <c r="N16" s="479">
        <f t="shared" si="5"/>
        <v>1157938</v>
      </c>
      <c r="O16" s="490">
        <f t="shared" si="6"/>
        <v>3101864</v>
      </c>
    </row>
    <row r="17" spans="1:15" s="100" customFormat="1" ht="18.75" customHeight="1">
      <c r="A17" s="581"/>
      <c r="B17" s="231" t="s">
        <v>11</v>
      </c>
      <c r="C17" s="241">
        <v>2056181</v>
      </c>
      <c r="D17" s="242">
        <v>62856</v>
      </c>
      <c r="E17" s="164">
        <f t="shared" si="0"/>
        <v>2119037</v>
      </c>
      <c r="F17" s="241">
        <v>584522</v>
      </c>
      <c r="G17" s="243">
        <v>659185</v>
      </c>
      <c r="H17" s="244">
        <f t="shared" si="1"/>
        <v>1243707</v>
      </c>
      <c r="I17" s="245">
        <v>5610</v>
      </c>
      <c r="J17" s="246">
        <v>8615</v>
      </c>
      <c r="K17" s="247">
        <f t="shared" si="2"/>
        <v>14225</v>
      </c>
      <c r="L17" s="248">
        <f t="shared" si="3"/>
        <v>590132</v>
      </c>
      <c r="M17" s="249">
        <f t="shared" si="4"/>
        <v>667800</v>
      </c>
      <c r="N17" s="479">
        <f t="shared" si="5"/>
        <v>1257932</v>
      </c>
      <c r="O17" s="490">
        <f t="shared" si="6"/>
        <v>3376969</v>
      </c>
    </row>
    <row r="18" spans="1:15" s="101" customFormat="1" ht="18.75" customHeight="1">
      <c r="A18" s="581"/>
      <c r="B18" s="231" t="s">
        <v>10</v>
      </c>
      <c r="C18" s="241">
        <v>2043333</v>
      </c>
      <c r="D18" s="242">
        <v>62666</v>
      </c>
      <c r="E18" s="164">
        <f t="shared" si="0"/>
        <v>2105999</v>
      </c>
      <c r="F18" s="241">
        <v>615645</v>
      </c>
      <c r="G18" s="243">
        <v>601311</v>
      </c>
      <c r="H18" s="244">
        <f t="shared" si="1"/>
        <v>1216956</v>
      </c>
      <c r="I18" s="245">
        <v>8556</v>
      </c>
      <c r="J18" s="246">
        <v>7359</v>
      </c>
      <c r="K18" s="247">
        <f t="shared" si="2"/>
        <v>15915</v>
      </c>
      <c r="L18" s="248">
        <f t="shared" si="3"/>
        <v>624201</v>
      </c>
      <c r="M18" s="249">
        <f t="shared" si="4"/>
        <v>608670</v>
      </c>
      <c r="N18" s="479">
        <f t="shared" si="5"/>
        <v>1232871</v>
      </c>
      <c r="O18" s="490">
        <f t="shared" si="6"/>
        <v>3338870</v>
      </c>
    </row>
    <row r="19" spans="1:15" ht="18.75" customHeight="1">
      <c r="A19" s="581"/>
      <c r="B19" s="231" t="s">
        <v>9</v>
      </c>
      <c r="C19" s="241">
        <v>1953315</v>
      </c>
      <c r="D19" s="242">
        <v>57039</v>
      </c>
      <c r="E19" s="164">
        <f t="shared" si="0"/>
        <v>2010354</v>
      </c>
      <c r="F19" s="241">
        <v>557621</v>
      </c>
      <c r="G19" s="243">
        <v>535909</v>
      </c>
      <c r="H19" s="244">
        <f t="shared" si="1"/>
        <v>1093530</v>
      </c>
      <c r="I19" s="245">
        <v>7511</v>
      </c>
      <c r="J19" s="246">
        <v>7477</v>
      </c>
      <c r="K19" s="247">
        <f t="shared" si="2"/>
        <v>14988</v>
      </c>
      <c r="L19" s="248">
        <f t="shared" si="3"/>
        <v>565132</v>
      </c>
      <c r="M19" s="249">
        <f t="shared" si="4"/>
        <v>543386</v>
      </c>
      <c r="N19" s="479">
        <f t="shared" si="5"/>
        <v>1108518</v>
      </c>
      <c r="O19" s="490">
        <f t="shared" si="6"/>
        <v>3118872</v>
      </c>
    </row>
    <row r="20" spans="1:15" s="102" customFormat="1" ht="18.75" customHeight="1">
      <c r="A20" s="581"/>
      <c r="B20" s="231" t="s">
        <v>8</v>
      </c>
      <c r="C20" s="241">
        <v>2083592</v>
      </c>
      <c r="D20" s="242">
        <v>56927</v>
      </c>
      <c r="E20" s="164">
        <f t="shared" si="0"/>
        <v>2140519</v>
      </c>
      <c r="F20" s="241">
        <v>567250</v>
      </c>
      <c r="G20" s="243">
        <v>576961</v>
      </c>
      <c r="H20" s="244">
        <f t="shared" si="1"/>
        <v>1144211</v>
      </c>
      <c r="I20" s="245">
        <v>3473</v>
      </c>
      <c r="J20" s="246">
        <v>3890</v>
      </c>
      <c r="K20" s="247">
        <f t="shared" si="2"/>
        <v>7363</v>
      </c>
      <c r="L20" s="248">
        <f t="shared" si="3"/>
        <v>570723</v>
      </c>
      <c r="M20" s="249">
        <f t="shared" si="4"/>
        <v>580851</v>
      </c>
      <c r="N20" s="479">
        <f t="shared" si="5"/>
        <v>1151574</v>
      </c>
      <c r="O20" s="490">
        <f t="shared" si="6"/>
        <v>3292093</v>
      </c>
    </row>
    <row r="21" spans="1:15" s="8" customFormat="1" ht="18.75" customHeight="1">
      <c r="A21" s="581"/>
      <c r="B21" s="231" t="s">
        <v>7</v>
      </c>
      <c r="C21" s="241">
        <v>2079127</v>
      </c>
      <c r="D21" s="242">
        <v>62431</v>
      </c>
      <c r="E21" s="164">
        <f t="shared" si="0"/>
        <v>2141558</v>
      </c>
      <c r="F21" s="241">
        <v>571495</v>
      </c>
      <c r="G21" s="243">
        <v>583798</v>
      </c>
      <c r="H21" s="244">
        <f t="shared" si="1"/>
        <v>1155293</v>
      </c>
      <c r="I21" s="245">
        <v>1602</v>
      </c>
      <c r="J21" s="246">
        <v>2542</v>
      </c>
      <c r="K21" s="247">
        <f t="shared" si="2"/>
        <v>4144</v>
      </c>
      <c r="L21" s="248">
        <f t="shared" si="3"/>
        <v>573097</v>
      </c>
      <c r="M21" s="249">
        <f t="shared" si="4"/>
        <v>586340</v>
      </c>
      <c r="N21" s="479">
        <f t="shared" si="5"/>
        <v>1159437</v>
      </c>
      <c r="O21" s="490">
        <f t="shared" si="6"/>
        <v>3300995</v>
      </c>
    </row>
    <row r="22" spans="1:15" ht="18.75" customHeight="1" thickBot="1">
      <c r="A22" s="582"/>
      <c r="B22" s="231" t="s">
        <v>6</v>
      </c>
      <c r="C22" s="241">
        <v>2184089</v>
      </c>
      <c r="D22" s="242">
        <v>57886</v>
      </c>
      <c r="E22" s="164">
        <f t="shared" si="0"/>
        <v>2241975</v>
      </c>
      <c r="F22" s="241">
        <v>622373</v>
      </c>
      <c r="G22" s="243">
        <v>689618</v>
      </c>
      <c r="H22" s="244">
        <f t="shared" si="1"/>
        <v>1311991</v>
      </c>
      <c r="I22" s="245">
        <v>3926</v>
      </c>
      <c r="J22" s="246">
        <v>5932</v>
      </c>
      <c r="K22" s="247">
        <f t="shared" si="2"/>
        <v>9858</v>
      </c>
      <c r="L22" s="248">
        <f t="shared" si="3"/>
        <v>626299</v>
      </c>
      <c r="M22" s="249">
        <f t="shared" si="4"/>
        <v>695550</v>
      </c>
      <c r="N22" s="479">
        <f t="shared" si="5"/>
        <v>1321849</v>
      </c>
      <c r="O22" s="490">
        <f t="shared" si="6"/>
        <v>3563824</v>
      </c>
    </row>
    <row r="23" spans="1:15" ht="3.75" customHeight="1">
      <c r="A23" s="251"/>
      <c r="B23" s="252"/>
      <c r="C23" s="253"/>
      <c r="D23" s="254"/>
      <c r="E23" s="165">
        <f t="shared" si="0"/>
        <v>0</v>
      </c>
      <c r="F23" s="255"/>
      <c r="G23" s="256"/>
      <c r="H23" s="257"/>
      <c r="I23" s="255"/>
      <c r="J23" s="256"/>
      <c r="K23" s="258"/>
      <c r="L23" s="259">
        <f t="shared" si="3"/>
        <v>0</v>
      </c>
      <c r="M23" s="260">
        <f t="shared" si="4"/>
        <v>0</v>
      </c>
      <c r="N23" s="480">
        <f t="shared" si="5"/>
        <v>0</v>
      </c>
      <c r="O23" s="491">
        <f t="shared" si="6"/>
        <v>0</v>
      </c>
    </row>
    <row r="24" spans="1:15" ht="19.5" customHeight="1">
      <c r="A24" s="261">
        <v>2019</v>
      </c>
      <c r="B24" s="262" t="s">
        <v>5</v>
      </c>
      <c r="C24" s="241">
        <v>2167146</v>
      </c>
      <c r="D24" s="242">
        <v>53135</v>
      </c>
      <c r="E24" s="164">
        <f t="shared" si="0"/>
        <v>2220281</v>
      </c>
      <c r="F24" s="263">
        <v>656030</v>
      </c>
      <c r="G24" s="243">
        <v>654050</v>
      </c>
      <c r="H24" s="244">
        <f>G24+F24</f>
        <v>1310080</v>
      </c>
      <c r="I24" s="245">
        <v>6493</v>
      </c>
      <c r="J24" s="246">
        <v>6909</v>
      </c>
      <c r="K24" s="247">
        <f>J24+I24</f>
        <v>13402</v>
      </c>
      <c r="L24" s="248">
        <f t="shared" si="3"/>
        <v>662523</v>
      </c>
      <c r="M24" s="249">
        <f t="shared" si="4"/>
        <v>660959</v>
      </c>
      <c r="N24" s="479">
        <f t="shared" si="5"/>
        <v>1323482</v>
      </c>
      <c r="O24" s="490">
        <f t="shared" si="6"/>
        <v>3543763</v>
      </c>
    </row>
    <row r="25" spans="1:15" ht="19.5" customHeight="1">
      <c r="A25" s="261"/>
      <c r="B25" s="262" t="s">
        <v>4</v>
      </c>
      <c r="C25" s="241">
        <v>1793297</v>
      </c>
      <c r="D25" s="242">
        <v>49409</v>
      </c>
      <c r="E25" s="164">
        <f>D25+C25</f>
        <v>1842706</v>
      </c>
      <c r="F25" s="263">
        <v>518777</v>
      </c>
      <c r="G25" s="243">
        <v>521048</v>
      </c>
      <c r="H25" s="244">
        <f>G25+F25</f>
        <v>1039825</v>
      </c>
      <c r="I25" s="245">
        <v>1709</v>
      </c>
      <c r="J25" s="246">
        <v>1528</v>
      </c>
      <c r="K25" s="247">
        <f>J25+I25</f>
        <v>3237</v>
      </c>
      <c r="L25" s="248">
        <f aca="true" t="shared" si="7" ref="L25:N26">I25+F25</f>
        <v>520486</v>
      </c>
      <c r="M25" s="249">
        <f t="shared" si="7"/>
        <v>522576</v>
      </c>
      <c r="N25" s="479">
        <f t="shared" si="7"/>
        <v>1043062</v>
      </c>
      <c r="O25" s="490">
        <f>N25+E25</f>
        <v>2885768</v>
      </c>
    </row>
    <row r="26" spans="1:15" ht="19.5" customHeight="1">
      <c r="A26" s="261"/>
      <c r="B26" s="262" t="s">
        <v>3</v>
      </c>
      <c r="C26" s="241">
        <v>2019087</v>
      </c>
      <c r="D26" s="242">
        <v>58866</v>
      </c>
      <c r="E26" s="164">
        <f>D26+C26</f>
        <v>2077953</v>
      </c>
      <c r="F26" s="263">
        <v>588520</v>
      </c>
      <c r="G26" s="243">
        <v>547881</v>
      </c>
      <c r="H26" s="244">
        <f>G26+F26</f>
        <v>1136401</v>
      </c>
      <c r="I26" s="245">
        <v>7582</v>
      </c>
      <c r="J26" s="246">
        <v>6866</v>
      </c>
      <c r="K26" s="247">
        <f>J26+I26</f>
        <v>14448</v>
      </c>
      <c r="L26" s="248">
        <f t="shared" si="7"/>
        <v>596102</v>
      </c>
      <c r="M26" s="249">
        <f t="shared" si="7"/>
        <v>554747</v>
      </c>
      <c r="N26" s="479">
        <f t="shared" si="7"/>
        <v>1150849</v>
      </c>
      <c r="O26" s="490">
        <f>N26+E26</f>
        <v>3228802</v>
      </c>
    </row>
    <row r="27" spans="1:15" ht="19.5" customHeight="1" thickBot="1">
      <c r="A27" s="261"/>
      <c r="B27" s="262" t="s">
        <v>14</v>
      </c>
      <c r="C27" s="241">
        <v>1969508</v>
      </c>
      <c r="D27" s="242">
        <v>63048</v>
      </c>
      <c r="E27" s="164">
        <f>D27+C27</f>
        <v>2032556</v>
      </c>
      <c r="F27" s="263">
        <v>577862</v>
      </c>
      <c r="G27" s="243">
        <v>549360</v>
      </c>
      <c r="H27" s="244">
        <f>G27+F27</f>
        <v>1127222</v>
      </c>
      <c r="I27" s="245">
        <v>2049</v>
      </c>
      <c r="J27" s="246">
        <v>1973</v>
      </c>
      <c r="K27" s="247">
        <f>J27+I27</f>
        <v>4022</v>
      </c>
      <c r="L27" s="248">
        <f>I27+F27</f>
        <v>579911</v>
      </c>
      <c r="M27" s="249">
        <f>J27+G27</f>
        <v>551333</v>
      </c>
      <c r="N27" s="479">
        <f>K27+H27</f>
        <v>1131244</v>
      </c>
      <c r="O27" s="490">
        <f>N27+E27</f>
        <v>3163800</v>
      </c>
    </row>
    <row r="28" spans="1:15" ht="18" customHeight="1">
      <c r="A28" s="264" t="s">
        <v>2</v>
      </c>
      <c r="B28" s="265"/>
      <c r="C28" s="255"/>
      <c r="D28" s="256"/>
      <c r="E28" s="166"/>
      <c r="F28" s="255"/>
      <c r="G28" s="256"/>
      <c r="H28" s="258"/>
      <c r="I28" s="255"/>
      <c r="J28" s="256"/>
      <c r="K28" s="258"/>
      <c r="L28" s="259"/>
      <c r="M28" s="260"/>
      <c r="N28" s="481"/>
      <c r="O28" s="491"/>
    </row>
    <row r="29" spans="1:15" ht="18" customHeight="1">
      <c r="A29" s="266" t="s">
        <v>150</v>
      </c>
      <c r="B29" s="267"/>
      <c r="C29" s="241">
        <f>SUM(C11:C14)</f>
        <v>7209876</v>
      </c>
      <c r="D29" s="243">
        <f aca="true" t="shared" si="8" ref="D29:O29">SUM(D11:D14)</f>
        <v>239258</v>
      </c>
      <c r="E29" s="167">
        <f t="shared" si="8"/>
        <v>7449134</v>
      </c>
      <c r="F29" s="241">
        <f t="shared" si="8"/>
        <v>2170496</v>
      </c>
      <c r="G29" s="243">
        <f t="shared" si="8"/>
        <v>2081700</v>
      </c>
      <c r="H29" s="268">
        <f t="shared" si="8"/>
        <v>4252196</v>
      </c>
      <c r="I29" s="241">
        <f t="shared" si="8"/>
        <v>26112</v>
      </c>
      <c r="J29" s="243">
        <f t="shared" si="8"/>
        <v>27373</v>
      </c>
      <c r="K29" s="268">
        <f t="shared" si="8"/>
        <v>53485</v>
      </c>
      <c r="L29" s="241">
        <f t="shared" si="8"/>
        <v>2196608</v>
      </c>
      <c r="M29" s="269">
        <f t="shared" si="8"/>
        <v>2109073</v>
      </c>
      <c r="N29" s="482">
        <f t="shared" si="8"/>
        <v>4305681</v>
      </c>
      <c r="O29" s="492">
        <f t="shared" si="8"/>
        <v>11754815</v>
      </c>
    </row>
    <row r="30" spans="1:15" ht="18" customHeight="1" thickBot="1">
      <c r="A30" s="266" t="s">
        <v>151</v>
      </c>
      <c r="B30" s="267"/>
      <c r="C30" s="270">
        <f>SUM(C24:C27)</f>
        <v>7949038</v>
      </c>
      <c r="D30" s="271">
        <f aca="true" t="shared" si="9" ref="D30:O30">SUM(D24:D27)</f>
        <v>224458</v>
      </c>
      <c r="E30" s="168">
        <f t="shared" si="9"/>
        <v>8173496</v>
      </c>
      <c r="F30" s="272">
        <f t="shared" si="9"/>
        <v>2341189</v>
      </c>
      <c r="G30" s="271">
        <f t="shared" si="9"/>
        <v>2272339</v>
      </c>
      <c r="H30" s="273">
        <f t="shared" si="9"/>
        <v>4613528</v>
      </c>
      <c r="I30" s="272">
        <f t="shared" si="9"/>
        <v>17833</v>
      </c>
      <c r="J30" s="271">
        <f t="shared" si="9"/>
        <v>17276</v>
      </c>
      <c r="K30" s="273">
        <f t="shared" si="9"/>
        <v>35109</v>
      </c>
      <c r="L30" s="272">
        <f t="shared" si="9"/>
        <v>2359022</v>
      </c>
      <c r="M30" s="274">
        <f t="shared" si="9"/>
        <v>2289615</v>
      </c>
      <c r="N30" s="483">
        <f t="shared" si="9"/>
        <v>4648637</v>
      </c>
      <c r="O30" s="493">
        <f t="shared" si="9"/>
        <v>12822133</v>
      </c>
    </row>
    <row r="31" spans="1:15" ht="17.25" customHeight="1">
      <c r="A31" s="275" t="s">
        <v>1</v>
      </c>
      <c r="B31" s="265"/>
      <c r="C31" s="255"/>
      <c r="D31" s="256"/>
      <c r="E31" s="169"/>
      <c r="F31" s="255"/>
      <c r="G31" s="256"/>
      <c r="H31" s="257"/>
      <c r="I31" s="255"/>
      <c r="J31" s="256"/>
      <c r="K31" s="258"/>
      <c r="L31" s="259"/>
      <c r="M31" s="260"/>
      <c r="N31" s="484"/>
      <c r="O31" s="491"/>
    </row>
    <row r="32" spans="1:15" ht="17.25" customHeight="1">
      <c r="A32" s="266" t="s">
        <v>152</v>
      </c>
      <c r="B32" s="276"/>
      <c r="C32" s="277">
        <f>(C27/C14-1)*100</f>
        <v>8.133803164884302</v>
      </c>
      <c r="D32" s="278">
        <f aca="true" t="shared" si="10" ref="D32:O32">(D27/D14-1)*100</f>
        <v>7.920097225312817</v>
      </c>
      <c r="E32" s="170">
        <f t="shared" si="10"/>
        <v>8.127161486192813</v>
      </c>
      <c r="F32" s="277">
        <f t="shared" si="10"/>
        <v>7.735102251604764</v>
      </c>
      <c r="G32" s="279">
        <f t="shared" si="10"/>
        <v>6.383679160332689</v>
      </c>
      <c r="H32" s="170">
        <f t="shared" si="10"/>
        <v>7.07221344113802</v>
      </c>
      <c r="I32" s="280">
        <f t="shared" si="10"/>
        <v>-49.25705794947994</v>
      </c>
      <c r="J32" s="278">
        <f t="shared" si="10"/>
        <v>-62.21030453936027</v>
      </c>
      <c r="K32" s="281">
        <f t="shared" si="10"/>
        <v>-56.56118371314397</v>
      </c>
      <c r="L32" s="280">
        <f t="shared" si="10"/>
        <v>7.309251662160832</v>
      </c>
      <c r="M32" s="282">
        <f t="shared" si="10"/>
        <v>5.697102849605851</v>
      </c>
      <c r="N32" s="485">
        <f t="shared" si="10"/>
        <v>6.517442588559419</v>
      </c>
      <c r="O32" s="494">
        <f t="shared" si="10"/>
        <v>7.546034584150574</v>
      </c>
    </row>
    <row r="33" spans="1:15" ht="7.5" customHeight="1" thickBot="1">
      <c r="A33" s="283"/>
      <c r="B33" s="284"/>
      <c r="C33" s="285"/>
      <c r="D33" s="286"/>
      <c r="E33" s="171"/>
      <c r="F33" s="287"/>
      <c r="G33" s="288"/>
      <c r="H33" s="289"/>
      <c r="I33" s="287"/>
      <c r="J33" s="288"/>
      <c r="K33" s="290"/>
      <c r="L33" s="287"/>
      <c r="M33" s="291"/>
      <c r="N33" s="486"/>
      <c r="O33" s="495"/>
    </row>
    <row r="34" spans="1:15" ht="17.25" customHeight="1">
      <c r="A34" s="292" t="s">
        <v>0</v>
      </c>
      <c r="B34" s="293"/>
      <c r="C34" s="294"/>
      <c r="D34" s="295"/>
      <c r="E34" s="172"/>
      <c r="F34" s="296"/>
      <c r="G34" s="297"/>
      <c r="H34" s="298"/>
      <c r="I34" s="296"/>
      <c r="J34" s="297"/>
      <c r="K34" s="299"/>
      <c r="L34" s="296"/>
      <c r="M34" s="300"/>
      <c r="N34" s="487"/>
      <c r="O34" s="496"/>
    </row>
    <row r="35" spans="1:15" ht="17.25" customHeight="1" thickBot="1">
      <c r="A35" s="301" t="s">
        <v>153</v>
      </c>
      <c r="B35" s="302"/>
      <c r="C35" s="303">
        <f aca="true" t="shared" si="11" ref="C35:O35">(C30/C29-1)*100</f>
        <v>10.252076457348224</v>
      </c>
      <c r="D35" s="304">
        <f t="shared" si="11"/>
        <v>-6.185791070726998</v>
      </c>
      <c r="E35" s="173">
        <f t="shared" si="11"/>
        <v>9.724110212005854</v>
      </c>
      <c r="F35" s="303">
        <f t="shared" si="11"/>
        <v>7.864239325942091</v>
      </c>
      <c r="G35" s="305">
        <f t="shared" si="11"/>
        <v>9.157851755776525</v>
      </c>
      <c r="H35" s="173">
        <f t="shared" si="11"/>
        <v>8.497538683541395</v>
      </c>
      <c r="I35" s="306">
        <f t="shared" si="11"/>
        <v>-31.705729166666664</v>
      </c>
      <c r="J35" s="304">
        <f t="shared" si="11"/>
        <v>-36.8867131845249</v>
      </c>
      <c r="K35" s="307">
        <f t="shared" si="11"/>
        <v>-34.35729643825371</v>
      </c>
      <c r="L35" s="306">
        <f t="shared" si="11"/>
        <v>7.393854524794596</v>
      </c>
      <c r="M35" s="308">
        <f t="shared" si="11"/>
        <v>8.560253722844102</v>
      </c>
      <c r="N35" s="488">
        <f t="shared" si="11"/>
        <v>7.965197607532937</v>
      </c>
      <c r="O35" s="497">
        <f t="shared" si="11"/>
        <v>9.079836645663919</v>
      </c>
    </row>
    <row r="36" spans="1:14" s="5" customFormat="1" ht="6" customHeight="1" thickTop="1">
      <c r="A36" s="11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="5" customFormat="1" ht="13.5" customHeight="1">
      <c r="A37" s="11" t="s">
        <v>138</v>
      </c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65518" ht="14.25">
      <c r="C65518" s="2" t="e">
        <f>((C65514/C65501)-1)*100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2:IV32 P35:IV35">
    <cfRule type="cellIs" priority="6" dxfId="99" operator="lessThan" stopIfTrue="1">
      <formula>0</formula>
    </cfRule>
  </conditionalFormatting>
  <conditionalFormatting sqref="A32:B32 A35:B35">
    <cfRule type="cellIs" priority="3" dxfId="99" operator="lessThan" stopIfTrue="1">
      <formula>0</formula>
    </cfRule>
  </conditionalFormatting>
  <conditionalFormatting sqref="C31:M35 O31:O35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N31:N35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8"/>
  <sheetViews>
    <sheetView showGridLines="0" zoomScale="88" zoomScaleNormal="88" zoomScalePageLayoutView="0" workbookViewId="0" topLeftCell="A4">
      <selection activeCell="E29" sqref="E29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3" t="s">
        <v>26</v>
      </c>
      <c r="O1" s="593"/>
    </row>
    <row r="2" ht="5.25" customHeight="1"/>
    <row r="3" ht="4.5" customHeight="1" thickBot="1"/>
    <row r="4" spans="1:15" ht="13.5" customHeight="1" thickTop="1">
      <c r="A4" s="574" t="s">
        <v>29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6"/>
    </row>
    <row r="5" spans="1:15" ht="12.75" customHeight="1">
      <c r="A5" s="577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9"/>
    </row>
    <row r="6" spans="1:15" ht="5.25" customHeight="1" thickBo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 ht="17.25" customHeight="1" thickTop="1">
      <c r="A7" s="177"/>
      <c r="B7" s="178"/>
      <c r="C7" s="566" t="s">
        <v>24</v>
      </c>
      <c r="D7" s="567"/>
      <c r="E7" s="568"/>
      <c r="F7" s="589" t="s">
        <v>23</v>
      </c>
      <c r="G7" s="590"/>
      <c r="H7" s="590"/>
      <c r="I7" s="590"/>
      <c r="J7" s="590"/>
      <c r="K7" s="590"/>
      <c r="L7" s="590"/>
      <c r="M7" s="590"/>
      <c r="N7" s="590"/>
      <c r="O7" s="569" t="s">
        <v>22</v>
      </c>
    </row>
    <row r="8" spans="1:15" ht="3.75" customHeight="1" thickBot="1">
      <c r="A8" s="179"/>
      <c r="B8" s="180"/>
      <c r="C8" s="181"/>
      <c r="D8" s="182"/>
      <c r="E8" s="183"/>
      <c r="F8" s="591"/>
      <c r="G8" s="592"/>
      <c r="H8" s="592"/>
      <c r="I8" s="592"/>
      <c r="J8" s="592"/>
      <c r="K8" s="592"/>
      <c r="L8" s="592"/>
      <c r="M8" s="592"/>
      <c r="N8" s="592"/>
      <c r="O8" s="570"/>
    </row>
    <row r="9" spans="1:15" ht="21.75" customHeight="1" thickBot="1" thickTop="1">
      <c r="A9" s="583" t="s">
        <v>21</v>
      </c>
      <c r="B9" s="584"/>
      <c r="C9" s="585" t="s">
        <v>20</v>
      </c>
      <c r="D9" s="587" t="s">
        <v>19</v>
      </c>
      <c r="E9" s="572" t="s">
        <v>15</v>
      </c>
      <c r="F9" s="566" t="s">
        <v>20</v>
      </c>
      <c r="G9" s="567"/>
      <c r="H9" s="567"/>
      <c r="I9" s="566" t="s">
        <v>19</v>
      </c>
      <c r="J9" s="567"/>
      <c r="K9" s="568"/>
      <c r="L9" s="184" t="s">
        <v>18</v>
      </c>
      <c r="M9" s="185"/>
      <c r="N9" s="185"/>
      <c r="O9" s="570"/>
    </row>
    <row r="10" spans="1:15" s="10" customFormat="1" ht="18.75" customHeight="1" thickBot="1">
      <c r="A10" s="186"/>
      <c r="B10" s="187"/>
      <c r="C10" s="586"/>
      <c r="D10" s="588"/>
      <c r="E10" s="573"/>
      <c r="F10" s="188" t="s">
        <v>28</v>
      </c>
      <c r="G10" s="189" t="s">
        <v>27</v>
      </c>
      <c r="H10" s="190" t="s">
        <v>15</v>
      </c>
      <c r="I10" s="188" t="s">
        <v>28</v>
      </c>
      <c r="J10" s="189" t="s">
        <v>27</v>
      </c>
      <c r="K10" s="191" t="s">
        <v>15</v>
      </c>
      <c r="L10" s="188" t="s">
        <v>28</v>
      </c>
      <c r="M10" s="192" t="s">
        <v>27</v>
      </c>
      <c r="N10" s="191" t="s">
        <v>15</v>
      </c>
      <c r="O10" s="571"/>
    </row>
    <row r="11" spans="1:15" s="9" customFormat="1" ht="18.75" customHeight="1" thickTop="1">
      <c r="A11" s="580">
        <v>2018</v>
      </c>
      <c r="B11" s="231" t="s">
        <v>5</v>
      </c>
      <c r="C11" s="232">
        <v>11110.934999999992</v>
      </c>
      <c r="D11" s="233">
        <v>1972.9560000000004</v>
      </c>
      <c r="E11" s="163">
        <f aca="true" t="shared" si="0" ref="E11:E24">D11+C11</f>
        <v>13083.890999999992</v>
      </c>
      <c r="F11" s="232">
        <v>22030.246000000006</v>
      </c>
      <c r="G11" s="234">
        <v>11446.323000000006</v>
      </c>
      <c r="H11" s="235">
        <f aca="true" t="shared" si="1" ref="H11:H22">G11+F11</f>
        <v>33476.56900000001</v>
      </c>
      <c r="I11" s="236">
        <v>15825.179</v>
      </c>
      <c r="J11" s="237">
        <v>4884.178000000001</v>
      </c>
      <c r="K11" s="238">
        <f aca="true" t="shared" si="2" ref="K11:K22">J11+I11</f>
        <v>20709.357</v>
      </c>
      <c r="L11" s="239">
        <f aca="true" t="shared" si="3" ref="L11:N24">I11+F11</f>
        <v>37855.425</v>
      </c>
      <c r="M11" s="240">
        <f t="shared" si="3"/>
        <v>16330.501000000007</v>
      </c>
      <c r="N11" s="478">
        <f t="shared" si="3"/>
        <v>54185.92600000001</v>
      </c>
      <c r="O11" s="489">
        <f aca="true" t="shared" si="4" ref="O11:O24">N11+E11</f>
        <v>67269.817</v>
      </c>
    </row>
    <row r="12" spans="1:15" ht="18.75" customHeight="1">
      <c r="A12" s="581"/>
      <c r="B12" s="231" t="s">
        <v>4</v>
      </c>
      <c r="C12" s="241">
        <v>11595.972999999994</v>
      </c>
      <c r="D12" s="242">
        <v>1865.109999999999</v>
      </c>
      <c r="E12" s="164">
        <f t="shared" si="0"/>
        <v>13461.082999999993</v>
      </c>
      <c r="F12" s="241">
        <v>20137.19900000001</v>
      </c>
      <c r="G12" s="243">
        <v>11441.989999999996</v>
      </c>
      <c r="H12" s="244">
        <f t="shared" si="1"/>
        <v>31579.189000000006</v>
      </c>
      <c r="I12" s="245">
        <v>15174.543</v>
      </c>
      <c r="J12" s="246">
        <v>5391.9349999999995</v>
      </c>
      <c r="K12" s="247">
        <f t="shared" si="2"/>
        <v>20566.478</v>
      </c>
      <c r="L12" s="248">
        <f t="shared" si="3"/>
        <v>35311.74200000001</v>
      </c>
      <c r="M12" s="249">
        <f t="shared" si="3"/>
        <v>16833.924999999996</v>
      </c>
      <c r="N12" s="479">
        <f t="shared" si="3"/>
        <v>52145.667</v>
      </c>
      <c r="O12" s="490">
        <f t="shared" si="4"/>
        <v>65606.75</v>
      </c>
    </row>
    <row r="13" spans="1:15" ht="18.75" customHeight="1">
      <c r="A13" s="581"/>
      <c r="B13" s="231" t="s">
        <v>3</v>
      </c>
      <c r="C13" s="241">
        <v>12866.632999999994</v>
      </c>
      <c r="D13" s="242">
        <v>2284.7239999999993</v>
      </c>
      <c r="E13" s="164">
        <f t="shared" si="0"/>
        <v>15151.356999999993</v>
      </c>
      <c r="F13" s="241">
        <v>24563.03300000001</v>
      </c>
      <c r="G13" s="243">
        <v>14469.632999999998</v>
      </c>
      <c r="H13" s="244">
        <f t="shared" si="1"/>
        <v>39032.66600000001</v>
      </c>
      <c r="I13" s="248">
        <v>11378.896</v>
      </c>
      <c r="J13" s="246">
        <v>5860.1280000000015</v>
      </c>
      <c r="K13" s="247">
        <f t="shared" si="2"/>
        <v>17239.024</v>
      </c>
      <c r="L13" s="248">
        <f t="shared" si="3"/>
        <v>35941.92900000001</v>
      </c>
      <c r="M13" s="249">
        <f t="shared" si="3"/>
        <v>20329.761</v>
      </c>
      <c r="N13" s="479">
        <f t="shared" si="3"/>
        <v>56271.69000000002</v>
      </c>
      <c r="O13" s="490">
        <f t="shared" si="4"/>
        <v>71423.047</v>
      </c>
    </row>
    <row r="14" spans="1:15" ht="18.75" customHeight="1">
      <c r="A14" s="581"/>
      <c r="B14" s="231" t="s">
        <v>14</v>
      </c>
      <c r="C14" s="241">
        <v>12064.925999999996</v>
      </c>
      <c r="D14" s="242">
        <v>1879.7159999999997</v>
      </c>
      <c r="E14" s="164">
        <f t="shared" si="0"/>
        <v>13944.641999999996</v>
      </c>
      <c r="F14" s="241">
        <v>25050.303</v>
      </c>
      <c r="G14" s="243">
        <v>14368.511999999999</v>
      </c>
      <c r="H14" s="244">
        <f t="shared" si="1"/>
        <v>39418.815</v>
      </c>
      <c r="I14" s="245">
        <v>17124.501</v>
      </c>
      <c r="J14" s="246">
        <v>6096.027000000001</v>
      </c>
      <c r="K14" s="247">
        <f t="shared" si="2"/>
        <v>23220.528000000002</v>
      </c>
      <c r="L14" s="248">
        <f t="shared" si="3"/>
        <v>42174.804000000004</v>
      </c>
      <c r="M14" s="249">
        <f t="shared" si="3"/>
        <v>20464.539</v>
      </c>
      <c r="N14" s="479">
        <f t="shared" si="3"/>
        <v>62639.34300000001</v>
      </c>
      <c r="O14" s="490">
        <f t="shared" si="4"/>
        <v>76583.985</v>
      </c>
    </row>
    <row r="15" spans="1:15" s="9" customFormat="1" ht="18.75" customHeight="1">
      <c r="A15" s="581"/>
      <c r="B15" s="231" t="s">
        <v>13</v>
      </c>
      <c r="C15" s="241">
        <v>12926.521000000006</v>
      </c>
      <c r="D15" s="242">
        <v>1933.9229999999995</v>
      </c>
      <c r="E15" s="164">
        <f t="shared" si="0"/>
        <v>14860.444000000005</v>
      </c>
      <c r="F15" s="241">
        <v>25644.653000000002</v>
      </c>
      <c r="G15" s="243">
        <v>14499.858</v>
      </c>
      <c r="H15" s="244">
        <f t="shared" si="1"/>
        <v>40144.511</v>
      </c>
      <c r="I15" s="245">
        <v>17823.756999999998</v>
      </c>
      <c r="J15" s="246">
        <v>6291.789000000001</v>
      </c>
      <c r="K15" s="247">
        <f t="shared" si="2"/>
        <v>24115.546</v>
      </c>
      <c r="L15" s="248">
        <f t="shared" si="3"/>
        <v>43468.41</v>
      </c>
      <c r="M15" s="249">
        <f t="shared" si="3"/>
        <v>20791.647</v>
      </c>
      <c r="N15" s="479">
        <f t="shared" si="3"/>
        <v>64260.057</v>
      </c>
      <c r="O15" s="490">
        <f t="shared" si="4"/>
        <v>79120.501</v>
      </c>
    </row>
    <row r="16" spans="1:15" s="97" customFormat="1" ht="18.75" customHeight="1">
      <c r="A16" s="581"/>
      <c r="B16" s="250" t="s">
        <v>12</v>
      </c>
      <c r="C16" s="241">
        <v>11968.855000000009</v>
      </c>
      <c r="D16" s="242">
        <v>1498.2310000000002</v>
      </c>
      <c r="E16" s="164">
        <f t="shared" si="0"/>
        <v>13467.086000000008</v>
      </c>
      <c r="F16" s="241">
        <v>22374.181</v>
      </c>
      <c r="G16" s="243">
        <v>14494.298999999999</v>
      </c>
      <c r="H16" s="244">
        <f t="shared" si="1"/>
        <v>36868.479999999996</v>
      </c>
      <c r="I16" s="245">
        <v>10374.642999999998</v>
      </c>
      <c r="J16" s="246">
        <v>5213.145</v>
      </c>
      <c r="K16" s="247">
        <f t="shared" si="2"/>
        <v>15587.787999999999</v>
      </c>
      <c r="L16" s="248">
        <f t="shared" si="3"/>
        <v>32748.824</v>
      </c>
      <c r="M16" s="249">
        <f t="shared" si="3"/>
        <v>19707.444</v>
      </c>
      <c r="N16" s="479">
        <f t="shared" si="3"/>
        <v>52456.268</v>
      </c>
      <c r="O16" s="490">
        <f t="shared" si="4"/>
        <v>65923.354</v>
      </c>
    </row>
    <row r="17" spans="1:15" s="100" customFormat="1" ht="18.75" customHeight="1">
      <c r="A17" s="581"/>
      <c r="B17" s="231" t="s">
        <v>11</v>
      </c>
      <c r="C17" s="241">
        <v>12196.132999999989</v>
      </c>
      <c r="D17" s="242">
        <v>2137.635999999999</v>
      </c>
      <c r="E17" s="164">
        <f t="shared" si="0"/>
        <v>14333.768999999987</v>
      </c>
      <c r="F17" s="241">
        <v>23434.342999999986</v>
      </c>
      <c r="G17" s="243">
        <v>15929.480000000007</v>
      </c>
      <c r="H17" s="244">
        <f t="shared" si="1"/>
        <v>39363.82299999999</v>
      </c>
      <c r="I17" s="245">
        <v>7004.977000000001</v>
      </c>
      <c r="J17" s="246">
        <v>4403.862999999999</v>
      </c>
      <c r="K17" s="247">
        <f t="shared" si="2"/>
        <v>11408.84</v>
      </c>
      <c r="L17" s="248">
        <f t="shared" si="3"/>
        <v>30439.319999999985</v>
      </c>
      <c r="M17" s="249">
        <f t="shared" si="3"/>
        <v>20333.343000000008</v>
      </c>
      <c r="N17" s="479">
        <f t="shared" si="3"/>
        <v>50772.662999999986</v>
      </c>
      <c r="O17" s="490">
        <f t="shared" si="4"/>
        <v>65106.43199999997</v>
      </c>
    </row>
    <row r="18" spans="1:15" s="101" customFormat="1" ht="18.75" customHeight="1">
      <c r="A18" s="581"/>
      <c r="B18" s="231" t="s">
        <v>10</v>
      </c>
      <c r="C18" s="241">
        <v>13668.225000000002</v>
      </c>
      <c r="D18" s="242">
        <v>2171.2179999999994</v>
      </c>
      <c r="E18" s="164">
        <f t="shared" si="0"/>
        <v>15839.443000000001</v>
      </c>
      <c r="F18" s="241">
        <v>25668.369000000006</v>
      </c>
      <c r="G18" s="243">
        <v>16492.693000000003</v>
      </c>
      <c r="H18" s="244">
        <f t="shared" si="1"/>
        <v>42161.062000000005</v>
      </c>
      <c r="I18" s="245">
        <v>7849.035999999999</v>
      </c>
      <c r="J18" s="246">
        <v>4234.363</v>
      </c>
      <c r="K18" s="247">
        <f t="shared" si="2"/>
        <v>12083.399</v>
      </c>
      <c r="L18" s="248">
        <f t="shared" si="3"/>
        <v>33517.405000000006</v>
      </c>
      <c r="M18" s="249">
        <f t="shared" si="3"/>
        <v>20727.056000000004</v>
      </c>
      <c r="N18" s="479">
        <f t="shared" si="3"/>
        <v>54244.461</v>
      </c>
      <c r="O18" s="490">
        <f t="shared" si="4"/>
        <v>70083.90400000001</v>
      </c>
    </row>
    <row r="19" spans="1:15" ht="18.75" customHeight="1">
      <c r="A19" s="581"/>
      <c r="B19" s="231" t="s">
        <v>9</v>
      </c>
      <c r="C19" s="241">
        <v>12593.269000000002</v>
      </c>
      <c r="D19" s="242">
        <v>1915.9869999999992</v>
      </c>
      <c r="E19" s="164">
        <f t="shared" si="0"/>
        <v>14509.256000000001</v>
      </c>
      <c r="F19" s="241">
        <v>24165.032000000007</v>
      </c>
      <c r="G19" s="243">
        <v>14661.938000000004</v>
      </c>
      <c r="H19" s="244">
        <f t="shared" si="1"/>
        <v>38826.97000000001</v>
      </c>
      <c r="I19" s="245">
        <v>6879.1849999999995</v>
      </c>
      <c r="J19" s="246">
        <v>3710.6910000000007</v>
      </c>
      <c r="K19" s="247">
        <f t="shared" si="2"/>
        <v>10589.876</v>
      </c>
      <c r="L19" s="248">
        <f t="shared" si="3"/>
        <v>31044.217000000004</v>
      </c>
      <c r="M19" s="249">
        <f t="shared" si="3"/>
        <v>18372.629000000004</v>
      </c>
      <c r="N19" s="479">
        <f t="shared" si="3"/>
        <v>49416.846000000005</v>
      </c>
      <c r="O19" s="490">
        <f t="shared" si="4"/>
        <v>63926.102000000006</v>
      </c>
    </row>
    <row r="20" spans="1:15" s="102" customFormat="1" ht="18.75" customHeight="1">
      <c r="A20" s="581"/>
      <c r="B20" s="231" t="s">
        <v>8</v>
      </c>
      <c r="C20" s="241">
        <v>14601.706000000006</v>
      </c>
      <c r="D20" s="242">
        <v>1030.7220000000007</v>
      </c>
      <c r="E20" s="164">
        <f t="shared" si="0"/>
        <v>15632.428000000007</v>
      </c>
      <c r="F20" s="241">
        <v>28564.663999999993</v>
      </c>
      <c r="G20" s="243">
        <v>17918.413999999986</v>
      </c>
      <c r="H20" s="244">
        <f t="shared" si="1"/>
        <v>46483.07799999998</v>
      </c>
      <c r="I20" s="245">
        <v>7411.718</v>
      </c>
      <c r="J20" s="246">
        <v>4178.897999999998</v>
      </c>
      <c r="K20" s="247">
        <f t="shared" si="2"/>
        <v>11590.615999999998</v>
      </c>
      <c r="L20" s="248">
        <f t="shared" si="3"/>
        <v>35976.38199999999</v>
      </c>
      <c r="M20" s="249">
        <f t="shared" si="3"/>
        <v>22097.311999999984</v>
      </c>
      <c r="N20" s="479">
        <f t="shared" si="3"/>
        <v>58073.693999999974</v>
      </c>
      <c r="O20" s="490">
        <f t="shared" si="4"/>
        <v>73706.12199999997</v>
      </c>
    </row>
    <row r="21" spans="1:15" s="8" customFormat="1" ht="18.75" customHeight="1">
      <c r="A21" s="581"/>
      <c r="B21" s="231" t="s">
        <v>7</v>
      </c>
      <c r="C21" s="241">
        <v>15933.271000000002</v>
      </c>
      <c r="D21" s="242">
        <v>1129.3350000000005</v>
      </c>
      <c r="E21" s="164">
        <f t="shared" si="0"/>
        <v>17062.606000000003</v>
      </c>
      <c r="F21" s="241">
        <v>28100.22000000002</v>
      </c>
      <c r="G21" s="243">
        <v>17813.283000000003</v>
      </c>
      <c r="H21" s="244">
        <f t="shared" si="1"/>
        <v>45913.503000000026</v>
      </c>
      <c r="I21" s="245">
        <v>6116.985000000001</v>
      </c>
      <c r="J21" s="246">
        <v>4358.52</v>
      </c>
      <c r="K21" s="247">
        <f t="shared" si="2"/>
        <v>10475.505000000001</v>
      </c>
      <c r="L21" s="248">
        <f t="shared" si="3"/>
        <v>34217.205000000016</v>
      </c>
      <c r="M21" s="249">
        <f t="shared" si="3"/>
        <v>22171.803000000004</v>
      </c>
      <c r="N21" s="479">
        <f t="shared" si="3"/>
        <v>56389.00800000003</v>
      </c>
      <c r="O21" s="490">
        <f t="shared" si="4"/>
        <v>73451.61400000003</v>
      </c>
    </row>
    <row r="22" spans="1:15" ht="18.75" customHeight="1" thickBot="1">
      <c r="A22" s="582"/>
      <c r="B22" s="231" t="s">
        <v>6</v>
      </c>
      <c r="C22" s="241">
        <v>13971.815000000006</v>
      </c>
      <c r="D22" s="242">
        <v>1399.1469999999981</v>
      </c>
      <c r="E22" s="164">
        <f t="shared" si="0"/>
        <v>15370.962000000003</v>
      </c>
      <c r="F22" s="241">
        <v>26721.069000000014</v>
      </c>
      <c r="G22" s="243">
        <v>18208.428999999993</v>
      </c>
      <c r="H22" s="244">
        <f t="shared" si="1"/>
        <v>44929.49800000001</v>
      </c>
      <c r="I22" s="245">
        <v>5243.467000000001</v>
      </c>
      <c r="J22" s="246">
        <v>4109.11</v>
      </c>
      <c r="K22" s="247">
        <f t="shared" si="2"/>
        <v>9352.577000000001</v>
      </c>
      <c r="L22" s="248">
        <f t="shared" si="3"/>
        <v>31964.536000000015</v>
      </c>
      <c r="M22" s="249">
        <f t="shared" si="3"/>
        <v>22317.538999999993</v>
      </c>
      <c r="N22" s="479">
        <f t="shared" si="3"/>
        <v>54282.07500000001</v>
      </c>
      <c r="O22" s="490">
        <f t="shared" si="4"/>
        <v>69653.03700000001</v>
      </c>
    </row>
    <row r="23" spans="1:15" ht="3.75" customHeight="1">
      <c r="A23" s="251"/>
      <c r="B23" s="252"/>
      <c r="C23" s="253"/>
      <c r="D23" s="254"/>
      <c r="E23" s="165">
        <f t="shared" si="0"/>
        <v>0</v>
      </c>
      <c r="F23" s="255"/>
      <c r="G23" s="256"/>
      <c r="H23" s="257"/>
      <c r="I23" s="255"/>
      <c r="J23" s="256"/>
      <c r="K23" s="258"/>
      <c r="L23" s="259">
        <f t="shared" si="3"/>
        <v>0</v>
      </c>
      <c r="M23" s="260">
        <f t="shared" si="3"/>
        <v>0</v>
      </c>
      <c r="N23" s="480">
        <f t="shared" si="3"/>
        <v>0</v>
      </c>
      <c r="O23" s="491">
        <f t="shared" si="4"/>
        <v>0</v>
      </c>
    </row>
    <row r="24" spans="1:15" ht="19.5" customHeight="1">
      <c r="A24" s="261">
        <v>2019</v>
      </c>
      <c r="B24" s="262" t="s">
        <v>5</v>
      </c>
      <c r="C24" s="241">
        <v>11245.344</v>
      </c>
      <c r="D24" s="242">
        <v>1130.8439999999994</v>
      </c>
      <c r="E24" s="164">
        <f t="shared" si="0"/>
        <v>12376.187999999998</v>
      </c>
      <c r="F24" s="263">
        <v>27908.56</v>
      </c>
      <c r="G24" s="243">
        <v>14116.776000000002</v>
      </c>
      <c r="H24" s="244">
        <f>G24+F24</f>
        <v>42025.336</v>
      </c>
      <c r="I24" s="245">
        <v>7816.5509999999995</v>
      </c>
      <c r="J24" s="246">
        <v>3698.3670000000006</v>
      </c>
      <c r="K24" s="247">
        <f>J24+I24</f>
        <v>11514.918</v>
      </c>
      <c r="L24" s="248">
        <f t="shared" si="3"/>
        <v>35725.111000000004</v>
      </c>
      <c r="M24" s="249">
        <f t="shared" si="3"/>
        <v>17815.143000000004</v>
      </c>
      <c r="N24" s="479">
        <f t="shared" si="3"/>
        <v>53540.254</v>
      </c>
      <c r="O24" s="490">
        <f t="shared" si="4"/>
        <v>65916.442</v>
      </c>
    </row>
    <row r="25" spans="1:15" ht="19.5" customHeight="1">
      <c r="A25" s="261"/>
      <c r="B25" s="262" t="s">
        <v>4</v>
      </c>
      <c r="C25" s="241">
        <v>11545.051000000001</v>
      </c>
      <c r="D25" s="242">
        <v>1380.4429999999988</v>
      </c>
      <c r="E25" s="164">
        <f>D25+C25</f>
        <v>12925.494</v>
      </c>
      <c r="F25" s="263">
        <v>25505.776000000005</v>
      </c>
      <c r="G25" s="243">
        <v>14338.119999999999</v>
      </c>
      <c r="H25" s="244">
        <f>G25+F25</f>
        <v>39843.89600000001</v>
      </c>
      <c r="I25" s="245">
        <v>8012.093</v>
      </c>
      <c r="J25" s="246">
        <v>3468.756999999999</v>
      </c>
      <c r="K25" s="247">
        <f>J25+I25</f>
        <v>11480.849999999999</v>
      </c>
      <c r="L25" s="248">
        <f aca="true" t="shared" si="5" ref="L25:N26">I25+F25</f>
        <v>33517.869000000006</v>
      </c>
      <c r="M25" s="249">
        <f t="shared" si="5"/>
        <v>17806.876999999997</v>
      </c>
      <c r="N25" s="479">
        <f t="shared" si="5"/>
        <v>51324.74600000001</v>
      </c>
      <c r="O25" s="490">
        <f>N25+E25</f>
        <v>64250.240000000005</v>
      </c>
    </row>
    <row r="26" spans="1:15" ht="19.5" customHeight="1">
      <c r="A26" s="261"/>
      <c r="B26" s="262" t="s">
        <v>3</v>
      </c>
      <c r="C26" s="241">
        <v>12988.583999999995</v>
      </c>
      <c r="D26" s="242">
        <v>1433.6299999999994</v>
      </c>
      <c r="E26" s="164">
        <f>D26+C26</f>
        <v>14422.213999999994</v>
      </c>
      <c r="F26" s="263">
        <v>27743.712999999996</v>
      </c>
      <c r="G26" s="243">
        <v>16836.143000000004</v>
      </c>
      <c r="H26" s="244">
        <f>G26+F26</f>
        <v>44579.856</v>
      </c>
      <c r="I26" s="245">
        <v>5924.559999999999</v>
      </c>
      <c r="J26" s="246">
        <v>3884.967000000001</v>
      </c>
      <c r="K26" s="247">
        <f>J26+I26</f>
        <v>9809.527</v>
      </c>
      <c r="L26" s="248">
        <f t="shared" si="5"/>
        <v>33668.272999999994</v>
      </c>
      <c r="M26" s="249">
        <f t="shared" si="5"/>
        <v>20721.110000000004</v>
      </c>
      <c r="N26" s="479">
        <f t="shared" si="5"/>
        <v>54389.383</v>
      </c>
      <c r="O26" s="490">
        <f>N26+E26</f>
        <v>68811.597</v>
      </c>
    </row>
    <row r="27" spans="1:15" ht="19.5" customHeight="1" thickBot="1">
      <c r="A27" s="261"/>
      <c r="B27" s="262" t="s">
        <v>14</v>
      </c>
      <c r="C27" s="241">
        <v>12278.860999999999</v>
      </c>
      <c r="D27" s="242">
        <v>1055.5720000000003</v>
      </c>
      <c r="E27" s="164">
        <f>D27+C27</f>
        <v>13334.432999999999</v>
      </c>
      <c r="F27" s="263">
        <v>32482.867000000006</v>
      </c>
      <c r="G27" s="243">
        <v>14883.203999999985</v>
      </c>
      <c r="H27" s="244">
        <f>G27+F27</f>
        <v>47366.07099999999</v>
      </c>
      <c r="I27" s="245">
        <v>9640.805999999999</v>
      </c>
      <c r="J27" s="246">
        <v>3685.1740000000004</v>
      </c>
      <c r="K27" s="247">
        <f>J27+I27</f>
        <v>13325.98</v>
      </c>
      <c r="L27" s="248">
        <f>I27+F27</f>
        <v>42123.673</v>
      </c>
      <c r="M27" s="249">
        <f>J27+G27</f>
        <v>18568.377999999986</v>
      </c>
      <c r="N27" s="479">
        <f>K27+H27</f>
        <v>60692.05099999999</v>
      </c>
      <c r="O27" s="490">
        <f>N27+E27</f>
        <v>74026.484</v>
      </c>
    </row>
    <row r="28" spans="1:15" ht="18" customHeight="1">
      <c r="A28" s="264" t="s">
        <v>2</v>
      </c>
      <c r="B28" s="265"/>
      <c r="C28" s="255"/>
      <c r="D28" s="256"/>
      <c r="E28" s="166"/>
      <c r="F28" s="255"/>
      <c r="G28" s="256"/>
      <c r="H28" s="258"/>
      <c r="I28" s="255"/>
      <c r="J28" s="256"/>
      <c r="K28" s="258"/>
      <c r="L28" s="259"/>
      <c r="M28" s="260"/>
      <c r="N28" s="481"/>
      <c r="O28" s="491"/>
    </row>
    <row r="29" spans="1:15" ht="18" customHeight="1">
      <c r="A29" s="266" t="s">
        <v>150</v>
      </c>
      <c r="B29" s="267"/>
      <c r="C29" s="241">
        <f>SUM(C11:C14)</f>
        <v>47638.466999999975</v>
      </c>
      <c r="D29" s="243">
        <f aca="true" t="shared" si="6" ref="D29:O29">SUM(D11:D14)</f>
        <v>8002.5059999999985</v>
      </c>
      <c r="E29" s="167">
        <f t="shared" si="6"/>
        <v>55640.97299999997</v>
      </c>
      <c r="F29" s="241">
        <f t="shared" si="6"/>
        <v>91780.78100000003</v>
      </c>
      <c r="G29" s="243">
        <f t="shared" si="6"/>
        <v>51726.458</v>
      </c>
      <c r="H29" s="268">
        <f t="shared" si="6"/>
        <v>143507.23900000003</v>
      </c>
      <c r="I29" s="241">
        <f t="shared" si="6"/>
        <v>59503.119000000006</v>
      </c>
      <c r="J29" s="243">
        <f t="shared" si="6"/>
        <v>22232.268000000004</v>
      </c>
      <c r="K29" s="268">
        <f t="shared" si="6"/>
        <v>81735.387</v>
      </c>
      <c r="L29" s="241">
        <f t="shared" si="6"/>
        <v>151283.90000000002</v>
      </c>
      <c r="M29" s="269">
        <f t="shared" si="6"/>
        <v>73958.72600000001</v>
      </c>
      <c r="N29" s="482">
        <f t="shared" si="6"/>
        <v>225242.62600000005</v>
      </c>
      <c r="O29" s="492">
        <f t="shared" si="6"/>
        <v>280883.599</v>
      </c>
    </row>
    <row r="30" spans="1:15" ht="18" customHeight="1" thickBot="1">
      <c r="A30" s="266" t="s">
        <v>151</v>
      </c>
      <c r="B30" s="267"/>
      <c r="C30" s="270">
        <f>SUM(C24:C27)</f>
        <v>48057.83999999999</v>
      </c>
      <c r="D30" s="271">
        <f aca="true" t="shared" si="7" ref="D30:O30">SUM(D24:D27)</f>
        <v>5000.488999999998</v>
      </c>
      <c r="E30" s="168">
        <f t="shared" si="7"/>
        <v>53058.32899999999</v>
      </c>
      <c r="F30" s="272">
        <f t="shared" si="7"/>
        <v>113640.916</v>
      </c>
      <c r="G30" s="271">
        <f t="shared" si="7"/>
        <v>60174.24299999999</v>
      </c>
      <c r="H30" s="273">
        <f t="shared" si="7"/>
        <v>173815.159</v>
      </c>
      <c r="I30" s="272">
        <f t="shared" si="7"/>
        <v>31394.009999999995</v>
      </c>
      <c r="J30" s="271">
        <f t="shared" si="7"/>
        <v>14737.265000000001</v>
      </c>
      <c r="K30" s="273">
        <f t="shared" si="7"/>
        <v>46131.274999999994</v>
      </c>
      <c r="L30" s="272">
        <f t="shared" si="7"/>
        <v>145034.926</v>
      </c>
      <c r="M30" s="274">
        <f t="shared" si="7"/>
        <v>74911.50799999999</v>
      </c>
      <c r="N30" s="483">
        <f t="shared" si="7"/>
        <v>219946.434</v>
      </c>
      <c r="O30" s="493">
        <f t="shared" si="7"/>
        <v>273004.763</v>
      </c>
    </row>
    <row r="31" spans="1:15" ht="17.25" customHeight="1">
      <c r="A31" s="275" t="s">
        <v>1</v>
      </c>
      <c r="B31" s="265"/>
      <c r="C31" s="255"/>
      <c r="D31" s="256"/>
      <c r="E31" s="169"/>
      <c r="F31" s="255"/>
      <c r="G31" s="256"/>
      <c r="H31" s="257"/>
      <c r="I31" s="255"/>
      <c r="J31" s="256"/>
      <c r="K31" s="258"/>
      <c r="L31" s="259"/>
      <c r="M31" s="260"/>
      <c r="N31" s="484"/>
      <c r="O31" s="491"/>
    </row>
    <row r="32" spans="1:15" ht="17.25" customHeight="1">
      <c r="A32" s="266" t="s">
        <v>152</v>
      </c>
      <c r="B32" s="276"/>
      <c r="C32" s="277">
        <f>(C27/C14-1)*100</f>
        <v>1.7731977800775844</v>
      </c>
      <c r="D32" s="278">
        <f aca="true" t="shared" si="8" ref="D32:O32">(D27/D14-1)*100</f>
        <v>-43.84407006164758</v>
      </c>
      <c r="E32" s="170">
        <f t="shared" si="8"/>
        <v>-4.375938801440704</v>
      </c>
      <c r="F32" s="277">
        <f t="shared" si="8"/>
        <v>29.6705552823054</v>
      </c>
      <c r="G32" s="279">
        <f t="shared" si="8"/>
        <v>3.5820828211020395</v>
      </c>
      <c r="H32" s="170">
        <f t="shared" si="8"/>
        <v>20.161072827785386</v>
      </c>
      <c r="I32" s="280">
        <f t="shared" si="8"/>
        <v>-43.70168216872422</v>
      </c>
      <c r="J32" s="278">
        <f t="shared" si="8"/>
        <v>-39.547938353947586</v>
      </c>
      <c r="K32" s="281">
        <f t="shared" si="8"/>
        <v>-42.61121021882018</v>
      </c>
      <c r="L32" s="280">
        <f t="shared" si="8"/>
        <v>-0.12123589240627952</v>
      </c>
      <c r="M32" s="282">
        <f t="shared" si="8"/>
        <v>-9.265593522531901</v>
      </c>
      <c r="N32" s="485">
        <f t="shared" si="8"/>
        <v>-3.1087363097023757</v>
      </c>
      <c r="O32" s="494">
        <f t="shared" si="8"/>
        <v>-3.339472345295169</v>
      </c>
    </row>
    <row r="33" spans="1:15" ht="7.5" customHeight="1" thickBot="1">
      <c r="A33" s="283"/>
      <c r="B33" s="284"/>
      <c r="C33" s="285"/>
      <c r="D33" s="286"/>
      <c r="E33" s="171"/>
      <c r="F33" s="287"/>
      <c r="G33" s="288"/>
      <c r="H33" s="289"/>
      <c r="I33" s="287"/>
      <c r="J33" s="288"/>
      <c r="K33" s="290"/>
      <c r="L33" s="287"/>
      <c r="M33" s="291"/>
      <c r="N33" s="486"/>
      <c r="O33" s="495"/>
    </row>
    <row r="34" spans="1:15" ht="17.25" customHeight="1">
      <c r="A34" s="292" t="s">
        <v>0</v>
      </c>
      <c r="B34" s="293"/>
      <c r="C34" s="294"/>
      <c r="D34" s="295"/>
      <c r="E34" s="172"/>
      <c r="F34" s="296"/>
      <c r="G34" s="297"/>
      <c r="H34" s="298"/>
      <c r="I34" s="296"/>
      <c r="J34" s="297"/>
      <c r="K34" s="299"/>
      <c r="L34" s="296"/>
      <c r="M34" s="300"/>
      <c r="N34" s="487"/>
      <c r="O34" s="496"/>
    </row>
    <row r="35" spans="1:15" ht="17.25" customHeight="1" thickBot="1">
      <c r="A35" s="301" t="s">
        <v>153</v>
      </c>
      <c r="B35" s="302"/>
      <c r="C35" s="303">
        <f aca="true" t="shared" si="9" ref="C35:O35">(C30/C29-1)*100</f>
        <v>0.8803242975891967</v>
      </c>
      <c r="D35" s="304">
        <f t="shared" si="9"/>
        <v>-37.513461408213885</v>
      </c>
      <c r="E35" s="173">
        <f t="shared" si="9"/>
        <v>-4.641622640207932</v>
      </c>
      <c r="F35" s="303">
        <f t="shared" si="9"/>
        <v>23.817769648310104</v>
      </c>
      <c r="G35" s="305">
        <f t="shared" si="9"/>
        <v>16.331651782536483</v>
      </c>
      <c r="H35" s="173">
        <f t="shared" si="9"/>
        <v>21.119436351221268</v>
      </c>
      <c r="I35" s="306">
        <f t="shared" si="9"/>
        <v>-47.23972368574496</v>
      </c>
      <c r="J35" s="304">
        <f t="shared" si="9"/>
        <v>-33.7122735296282</v>
      </c>
      <c r="K35" s="307">
        <f t="shared" si="9"/>
        <v>-43.56021706974974</v>
      </c>
      <c r="L35" s="306">
        <f t="shared" si="9"/>
        <v>-4.130627251148344</v>
      </c>
      <c r="M35" s="308">
        <f t="shared" si="9"/>
        <v>1.2882617799554463</v>
      </c>
      <c r="N35" s="488">
        <f t="shared" si="9"/>
        <v>-2.351327585747487</v>
      </c>
      <c r="O35" s="497">
        <f t="shared" si="9"/>
        <v>-2.8050181740942537</v>
      </c>
    </row>
    <row r="36" spans="1:14" s="5" customFormat="1" ht="6" customHeight="1" thickTop="1">
      <c r="A36" s="11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="5" customFormat="1" ht="13.5" customHeight="1">
      <c r="A37" s="11" t="s">
        <v>138</v>
      </c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65518" ht="14.25">
      <c r="C65518" s="2" t="e">
        <f>((C65514/C65501)-1)*100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2:IV32 P35:IV35">
    <cfRule type="cellIs" priority="6" dxfId="99" operator="lessThan" stopIfTrue="1">
      <formula>0</formula>
    </cfRule>
  </conditionalFormatting>
  <conditionalFormatting sqref="A32:B32 A35:B35">
    <cfRule type="cellIs" priority="3" dxfId="99" operator="lessThan" stopIfTrue="1">
      <formula>0</formula>
    </cfRule>
  </conditionalFormatting>
  <conditionalFormatting sqref="C31:M35 O31:O35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N31:N35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S18" sqref="S18"/>
    </sheetView>
  </sheetViews>
  <sheetFormatPr defaultColWidth="9.140625" defaultRowHeight="15"/>
  <cols>
    <col min="1" max="1" width="24.7109375" style="12" customWidth="1"/>
    <col min="2" max="2" width="10.140625" style="12" customWidth="1"/>
    <col min="3" max="3" width="11.421875" style="12" customWidth="1"/>
    <col min="4" max="4" width="10.00390625" style="12" bestFit="1" customWidth="1"/>
    <col min="5" max="5" width="9.00390625" style="12" customWidth="1"/>
    <col min="6" max="6" width="10.28125" style="12" customWidth="1"/>
    <col min="7" max="7" width="11.00390625" style="12" customWidth="1"/>
    <col min="8" max="8" width="10.421875" style="12" customWidth="1"/>
    <col min="9" max="9" width="7.7109375" style="12" bestFit="1" customWidth="1"/>
    <col min="10" max="10" width="11.140625" style="12" bestFit="1" customWidth="1"/>
    <col min="11" max="11" width="10.28125" style="12" customWidth="1"/>
    <col min="12" max="12" width="11.8515625" style="12" customWidth="1"/>
    <col min="13" max="13" width="9.00390625" style="12" bestFit="1" customWidth="1"/>
    <col min="14" max="14" width="11.140625" style="12" bestFit="1" customWidth="1"/>
    <col min="15" max="15" width="11.00390625" style="12" customWidth="1"/>
    <col min="16" max="16" width="11.140625" style="12" bestFit="1" customWidth="1"/>
    <col min="17" max="17" width="7.7109375" style="12" bestFit="1" customWidth="1"/>
    <col min="18" max="16384" width="9.140625" style="12" customWidth="1"/>
  </cols>
  <sheetData>
    <row r="1" spans="14:17" ht="16.5">
      <c r="N1" s="606"/>
      <c r="O1" s="606"/>
      <c r="P1" s="606" t="s">
        <v>26</v>
      </c>
      <c r="Q1" s="606"/>
    </row>
    <row r="2" ht="7.5" customHeight="1" thickBot="1"/>
    <row r="3" spans="1:17" ht="24" customHeight="1">
      <c r="A3" s="612" t="s">
        <v>36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1:17" ht="18" customHeight="1" thickBot="1">
      <c r="A4" s="615" t="s">
        <v>35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1:17" ht="15" thickBot="1">
      <c r="A5" s="597" t="s">
        <v>139</v>
      </c>
      <c r="B5" s="607" t="s">
        <v>33</v>
      </c>
      <c r="C5" s="608"/>
      <c r="D5" s="608"/>
      <c r="E5" s="608"/>
      <c r="F5" s="609"/>
      <c r="G5" s="609"/>
      <c r="H5" s="609"/>
      <c r="I5" s="610"/>
      <c r="J5" s="608" t="s">
        <v>32</v>
      </c>
      <c r="K5" s="608"/>
      <c r="L5" s="608"/>
      <c r="M5" s="608"/>
      <c r="N5" s="608"/>
      <c r="O5" s="608"/>
      <c r="P5" s="608"/>
      <c r="Q5" s="611"/>
    </row>
    <row r="6" spans="1:17" s="116" customFormat="1" ht="25.5" customHeight="1" thickBot="1">
      <c r="A6" s="598"/>
      <c r="B6" s="594" t="s">
        <v>154</v>
      </c>
      <c r="C6" s="595"/>
      <c r="D6" s="596"/>
      <c r="E6" s="600" t="s">
        <v>31</v>
      </c>
      <c r="F6" s="594" t="s">
        <v>154</v>
      </c>
      <c r="G6" s="595"/>
      <c r="H6" s="596"/>
      <c r="I6" s="602" t="s">
        <v>30</v>
      </c>
      <c r="J6" s="594" t="s">
        <v>155</v>
      </c>
      <c r="K6" s="604"/>
      <c r="L6" s="605"/>
      <c r="M6" s="600" t="s">
        <v>31</v>
      </c>
      <c r="N6" s="594" t="s">
        <v>156</v>
      </c>
      <c r="O6" s="604"/>
      <c r="P6" s="605"/>
      <c r="Q6" s="600" t="s">
        <v>30</v>
      </c>
    </row>
    <row r="7" spans="1:17" s="16" customFormat="1" ht="26.25" thickBot="1">
      <c r="A7" s="599"/>
      <c r="B7" s="20" t="s">
        <v>20</v>
      </c>
      <c r="C7" s="17" t="s">
        <v>19</v>
      </c>
      <c r="D7" s="17" t="s">
        <v>15</v>
      </c>
      <c r="E7" s="601"/>
      <c r="F7" s="20" t="s">
        <v>20</v>
      </c>
      <c r="G7" s="18" t="s">
        <v>19</v>
      </c>
      <c r="H7" s="17" t="s">
        <v>15</v>
      </c>
      <c r="I7" s="603"/>
      <c r="J7" s="20" t="s">
        <v>20</v>
      </c>
      <c r="K7" s="17" t="s">
        <v>19</v>
      </c>
      <c r="L7" s="18" t="s">
        <v>15</v>
      </c>
      <c r="M7" s="601"/>
      <c r="N7" s="19" t="s">
        <v>20</v>
      </c>
      <c r="O7" s="18" t="s">
        <v>19</v>
      </c>
      <c r="P7" s="17" t="s">
        <v>15</v>
      </c>
      <c r="Q7" s="601"/>
    </row>
    <row r="8" spans="1:17" s="508" customFormat="1" ht="17.25" customHeight="1" thickBot="1">
      <c r="A8" s="501" t="s">
        <v>22</v>
      </c>
      <c r="B8" s="502">
        <f>SUM(B9:B20)</f>
        <v>1969508</v>
      </c>
      <c r="C8" s="503">
        <f>SUM(C9:C20)</f>
        <v>63048</v>
      </c>
      <c r="D8" s="503">
        <f aca="true" t="shared" si="0" ref="D8:D17">C8+B8</f>
        <v>2032556</v>
      </c>
      <c r="E8" s="504">
        <f aca="true" t="shared" si="1" ref="E8:E17">(D8/$D$8)</f>
        <v>1</v>
      </c>
      <c r="F8" s="502">
        <f>SUM(F9:F20)</f>
        <v>1821362</v>
      </c>
      <c r="G8" s="503">
        <f>SUM(G9:G20)</f>
        <v>58421</v>
      </c>
      <c r="H8" s="503">
        <f aca="true" t="shared" si="2" ref="H8:H17">G8+F8</f>
        <v>1879783</v>
      </c>
      <c r="I8" s="505">
        <f aca="true" t="shared" si="3" ref="I8:I17">(D8/H8-1)*100</f>
        <v>8.127161486192813</v>
      </c>
      <c r="J8" s="506">
        <f>SUM(J9:J20)</f>
        <v>7949038</v>
      </c>
      <c r="K8" s="507">
        <f>SUM(K9:K20)</f>
        <v>224458</v>
      </c>
      <c r="L8" s="503">
        <f aca="true" t="shared" si="4" ref="L8:L17">K8+J8</f>
        <v>8173496</v>
      </c>
      <c r="M8" s="504">
        <f aca="true" t="shared" si="5" ref="M8:M17">(L8/$L$8)</f>
        <v>1</v>
      </c>
      <c r="N8" s="502">
        <f>SUM(N9:N20)</f>
        <v>7209876</v>
      </c>
      <c r="O8" s="503">
        <f>SUM(O9:O20)</f>
        <v>239258</v>
      </c>
      <c r="P8" s="503">
        <f aca="true" t="shared" si="6" ref="P8:P17">O8+N8</f>
        <v>7449134</v>
      </c>
      <c r="Q8" s="505">
        <f aca="true" t="shared" si="7" ref="Q8:Q17">(L8/P8-1)*100</f>
        <v>9.724110212005854</v>
      </c>
    </row>
    <row r="9" spans="1:17" s="15" customFormat="1" ht="18" customHeight="1" thickTop="1">
      <c r="A9" s="213" t="s">
        <v>158</v>
      </c>
      <c r="B9" s="214">
        <v>1023736</v>
      </c>
      <c r="C9" s="215">
        <v>6789</v>
      </c>
      <c r="D9" s="215">
        <f t="shared" si="0"/>
        <v>1030525</v>
      </c>
      <c r="E9" s="216">
        <f t="shared" si="1"/>
        <v>0.5070094009709941</v>
      </c>
      <c r="F9" s="214">
        <v>1042796</v>
      </c>
      <c r="G9" s="215">
        <v>7432</v>
      </c>
      <c r="H9" s="215">
        <f t="shared" si="2"/>
        <v>1050228</v>
      </c>
      <c r="I9" s="217">
        <f t="shared" si="3"/>
        <v>-1.8760688155333938</v>
      </c>
      <c r="J9" s="214">
        <v>4219556</v>
      </c>
      <c r="K9" s="215">
        <v>19350</v>
      </c>
      <c r="L9" s="215">
        <f t="shared" si="4"/>
        <v>4238906</v>
      </c>
      <c r="M9" s="216">
        <f t="shared" si="5"/>
        <v>0.5186160242814091</v>
      </c>
      <c r="N9" s="214">
        <v>3985612</v>
      </c>
      <c r="O9" s="215">
        <v>20081</v>
      </c>
      <c r="P9" s="215">
        <f t="shared" si="6"/>
        <v>4005693</v>
      </c>
      <c r="Q9" s="218">
        <f t="shared" si="7"/>
        <v>5.822038783301675</v>
      </c>
    </row>
    <row r="10" spans="1:17" s="15" customFormat="1" ht="18" customHeight="1">
      <c r="A10" s="219" t="s">
        <v>159</v>
      </c>
      <c r="B10" s="220">
        <v>360816</v>
      </c>
      <c r="C10" s="221">
        <v>3181</v>
      </c>
      <c r="D10" s="221">
        <f t="shared" si="0"/>
        <v>363997</v>
      </c>
      <c r="E10" s="222">
        <f t="shared" si="1"/>
        <v>0.17908338072850144</v>
      </c>
      <c r="F10" s="220">
        <v>333886</v>
      </c>
      <c r="G10" s="221">
        <v>8639</v>
      </c>
      <c r="H10" s="221">
        <f t="shared" si="2"/>
        <v>342525</v>
      </c>
      <c r="I10" s="223">
        <f t="shared" si="3"/>
        <v>6.268739508065102</v>
      </c>
      <c r="J10" s="220">
        <v>1527961</v>
      </c>
      <c r="K10" s="221">
        <v>4770</v>
      </c>
      <c r="L10" s="221">
        <f t="shared" si="4"/>
        <v>1532731</v>
      </c>
      <c r="M10" s="222">
        <f t="shared" si="5"/>
        <v>0.18752453050689694</v>
      </c>
      <c r="N10" s="220">
        <v>1393619</v>
      </c>
      <c r="O10" s="221">
        <v>38001</v>
      </c>
      <c r="P10" s="221">
        <f t="shared" si="6"/>
        <v>1431620</v>
      </c>
      <c r="Q10" s="224">
        <f t="shared" si="7"/>
        <v>7.062698202036843</v>
      </c>
    </row>
    <row r="11" spans="1:17" s="15" customFormat="1" ht="18" customHeight="1">
      <c r="A11" s="219" t="s">
        <v>160</v>
      </c>
      <c r="B11" s="220">
        <v>317645</v>
      </c>
      <c r="C11" s="221">
        <v>13192</v>
      </c>
      <c r="D11" s="221">
        <f t="shared" si="0"/>
        <v>330837</v>
      </c>
      <c r="E11" s="222">
        <f t="shared" si="1"/>
        <v>0.16276894707944087</v>
      </c>
      <c r="F11" s="220">
        <v>215474</v>
      </c>
      <c r="G11" s="221">
        <v>1437</v>
      </c>
      <c r="H11" s="221">
        <f t="shared" si="2"/>
        <v>216911</v>
      </c>
      <c r="I11" s="223">
        <f t="shared" si="3"/>
        <v>52.52200211146507</v>
      </c>
      <c r="J11" s="220">
        <v>1183488</v>
      </c>
      <c r="K11" s="221">
        <v>33813</v>
      </c>
      <c r="L11" s="221">
        <f t="shared" si="4"/>
        <v>1217301</v>
      </c>
      <c r="M11" s="222">
        <f t="shared" si="5"/>
        <v>0.1489327210779818</v>
      </c>
      <c r="N11" s="220">
        <v>918193</v>
      </c>
      <c r="O11" s="221">
        <v>13389</v>
      </c>
      <c r="P11" s="221">
        <f t="shared" si="6"/>
        <v>931582</v>
      </c>
      <c r="Q11" s="224">
        <f t="shared" si="7"/>
        <v>30.67030062839342</v>
      </c>
    </row>
    <row r="12" spans="1:17" s="15" customFormat="1" ht="18" customHeight="1">
      <c r="A12" s="219" t="s">
        <v>161</v>
      </c>
      <c r="B12" s="220">
        <v>124870</v>
      </c>
      <c r="C12" s="221">
        <v>4898</v>
      </c>
      <c r="D12" s="221">
        <f t="shared" si="0"/>
        <v>129768</v>
      </c>
      <c r="E12" s="222">
        <f t="shared" si="1"/>
        <v>0.06384473539720431</v>
      </c>
      <c r="F12" s="220">
        <v>84906</v>
      </c>
      <c r="G12" s="221">
        <v>4226</v>
      </c>
      <c r="H12" s="221">
        <f t="shared" si="2"/>
        <v>89132</v>
      </c>
      <c r="I12" s="223">
        <f t="shared" si="3"/>
        <v>45.59080913701028</v>
      </c>
      <c r="J12" s="220">
        <v>457022</v>
      </c>
      <c r="K12" s="221">
        <v>14554</v>
      </c>
      <c r="L12" s="221">
        <f t="shared" si="4"/>
        <v>471576</v>
      </c>
      <c r="M12" s="222">
        <f t="shared" si="5"/>
        <v>0.05769575222157079</v>
      </c>
      <c r="N12" s="220">
        <v>351128</v>
      </c>
      <c r="O12" s="221">
        <v>13589</v>
      </c>
      <c r="P12" s="221">
        <f t="shared" si="6"/>
        <v>364717</v>
      </c>
      <c r="Q12" s="224">
        <f t="shared" si="7"/>
        <v>29.29915523542912</v>
      </c>
    </row>
    <row r="13" spans="1:17" s="15" customFormat="1" ht="18" customHeight="1">
      <c r="A13" s="219" t="s">
        <v>162</v>
      </c>
      <c r="B13" s="220">
        <v>88017</v>
      </c>
      <c r="C13" s="221">
        <v>0</v>
      </c>
      <c r="D13" s="221">
        <f>C13+B13</f>
        <v>88017</v>
      </c>
      <c r="E13" s="222">
        <f>(D13/$D$8)</f>
        <v>0.04330360393514373</v>
      </c>
      <c r="F13" s="220">
        <v>94160</v>
      </c>
      <c r="G13" s="221"/>
      <c r="H13" s="221">
        <f>G13+F13</f>
        <v>94160</v>
      </c>
      <c r="I13" s="223">
        <f t="shared" si="3"/>
        <v>-6.524001699235349</v>
      </c>
      <c r="J13" s="220">
        <v>351430</v>
      </c>
      <c r="K13" s="221"/>
      <c r="L13" s="221">
        <f>K13+J13</f>
        <v>351430</v>
      </c>
      <c r="M13" s="222">
        <f>(L13/$L$8)</f>
        <v>0.042996289470258506</v>
      </c>
      <c r="N13" s="220">
        <v>355589</v>
      </c>
      <c r="O13" s="221">
        <v>85</v>
      </c>
      <c r="P13" s="221">
        <f>O13+N13</f>
        <v>355674</v>
      </c>
      <c r="Q13" s="224">
        <f t="shared" si="7"/>
        <v>-1.1932275060870356</v>
      </c>
    </row>
    <row r="14" spans="1:17" s="15" customFormat="1" ht="18" customHeight="1">
      <c r="A14" s="219" t="s">
        <v>163</v>
      </c>
      <c r="B14" s="220">
        <v>31610</v>
      </c>
      <c r="C14" s="221">
        <v>235</v>
      </c>
      <c r="D14" s="221">
        <f>C14+B14</f>
        <v>31845</v>
      </c>
      <c r="E14" s="222">
        <f>(D14/$D$8)</f>
        <v>0.015667465004654237</v>
      </c>
      <c r="F14" s="220">
        <v>33639</v>
      </c>
      <c r="G14" s="221">
        <v>1362</v>
      </c>
      <c r="H14" s="221">
        <f>G14+F14</f>
        <v>35001</v>
      </c>
      <c r="I14" s="223">
        <f t="shared" si="3"/>
        <v>-9.016885231850512</v>
      </c>
      <c r="J14" s="220">
        <v>129692</v>
      </c>
      <c r="K14" s="221">
        <v>4194</v>
      </c>
      <c r="L14" s="221">
        <f>K14+J14</f>
        <v>133886</v>
      </c>
      <c r="M14" s="222">
        <f>(L14/$L$8)</f>
        <v>0.01638050596709168</v>
      </c>
      <c r="N14" s="220">
        <v>141057</v>
      </c>
      <c r="O14" s="221">
        <v>1477</v>
      </c>
      <c r="P14" s="221">
        <f>O14+N14</f>
        <v>142534</v>
      </c>
      <c r="Q14" s="224">
        <f t="shared" si="7"/>
        <v>-6.067324287538412</v>
      </c>
    </row>
    <row r="15" spans="1:20" s="15" customFormat="1" ht="18" customHeight="1">
      <c r="A15" s="219" t="s">
        <v>164</v>
      </c>
      <c r="B15" s="220">
        <v>22591</v>
      </c>
      <c r="C15" s="221">
        <v>1</v>
      </c>
      <c r="D15" s="221">
        <f>C15+B15</f>
        <v>22592</v>
      </c>
      <c r="E15" s="222">
        <f>(D15/$D$8)</f>
        <v>0.011115068908310521</v>
      </c>
      <c r="F15" s="220"/>
      <c r="G15" s="221"/>
      <c r="H15" s="221">
        <f>G15+F15</f>
        <v>0</v>
      </c>
      <c r="I15" s="223"/>
      <c r="J15" s="220">
        <v>37364</v>
      </c>
      <c r="K15" s="221">
        <v>1</v>
      </c>
      <c r="L15" s="221">
        <f>K15+J15</f>
        <v>37365</v>
      </c>
      <c r="M15" s="222">
        <f>(L15/$L$8)</f>
        <v>0.004571483242910989</v>
      </c>
      <c r="N15" s="220"/>
      <c r="O15" s="221"/>
      <c r="P15" s="221">
        <f>O15+N15</f>
        <v>0</v>
      </c>
      <c r="Q15" s="224"/>
      <c r="T15" s="114"/>
    </row>
    <row r="16" spans="1:17" s="15" customFormat="1" ht="18" customHeight="1">
      <c r="A16" s="219" t="s">
        <v>165</v>
      </c>
      <c r="B16" s="220">
        <v>0</v>
      </c>
      <c r="C16" s="221">
        <v>9986</v>
      </c>
      <c r="D16" s="221">
        <f t="shared" si="0"/>
        <v>9986</v>
      </c>
      <c r="E16" s="222">
        <f t="shared" si="1"/>
        <v>0.004913025766571745</v>
      </c>
      <c r="F16" s="220"/>
      <c r="G16" s="221">
        <v>8657</v>
      </c>
      <c r="H16" s="221">
        <f t="shared" si="2"/>
        <v>8657</v>
      </c>
      <c r="I16" s="223">
        <f t="shared" si="3"/>
        <v>15.351738477532638</v>
      </c>
      <c r="J16" s="220"/>
      <c r="K16" s="221">
        <v>42790</v>
      </c>
      <c r="L16" s="221">
        <f t="shared" si="4"/>
        <v>42790</v>
      </c>
      <c r="M16" s="222">
        <f t="shared" si="5"/>
        <v>0.005235213915807875</v>
      </c>
      <c r="N16" s="220"/>
      <c r="O16" s="221">
        <v>41676</v>
      </c>
      <c r="P16" s="221">
        <f t="shared" si="6"/>
        <v>41676</v>
      </c>
      <c r="Q16" s="224">
        <f t="shared" si="7"/>
        <v>2.673001247720519</v>
      </c>
    </row>
    <row r="17" spans="1:17" s="15" customFormat="1" ht="18" customHeight="1">
      <c r="A17" s="219" t="s">
        <v>166</v>
      </c>
      <c r="B17" s="220">
        <v>0</v>
      </c>
      <c r="C17" s="221">
        <v>4587</v>
      </c>
      <c r="D17" s="221">
        <f t="shared" si="0"/>
        <v>4587</v>
      </c>
      <c r="E17" s="222">
        <f t="shared" si="1"/>
        <v>0.0022567643892714394</v>
      </c>
      <c r="F17" s="220"/>
      <c r="G17" s="221">
        <v>5651</v>
      </c>
      <c r="H17" s="221">
        <f t="shared" si="2"/>
        <v>5651</v>
      </c>
      <c r="I17" s="223">
        <f t="shared" si="3"/>
        <v>-18.828525924615114</v>
      </c>
      <c r="J17" s="220"/>
      <c r="K17" s="221">
        <v>20904</v>
      </c>
      <c r="L17" s="221">
        <f t="shared" si="4"/>
        <v>20904</v>
      </c>
      <c r="M17" s="222">
        <f t="shared" si="5"/>
        <v>0.002557534744006726</v>
      </c>
      <c r="N17" s="220"/>
      <c r="O17" s="221">
        <v>22122</v>
      </c>
      <c r="P17" s="221">
        <f t="shared" si="6"/>
        <v>22122</v>
      </c>
      <c r="Q17" s="224">
        <f t="shared" si="7"/>
        <v>-5.505831299159203</v>
      </c>
    </row>
    <row r="18" spans="1:17" s="15" customFormat="1" ht="18" customHeight="1">
      <c r="A18" s="219" t="s">
        <v>167</v>
      </c>
      <c r="B18" s="220">
        <v>0</v>
      </c>
      <c r="C18" s="221">
        <v>3360</v>
      </c>
      <c r="D18" s="221">
        <f>C18+B18</f>
        <v>3360</v>
      </c>
      <c r="E18" s="222">
        <f>(D18/$D$8)</f>
        <v>0.0016530909849470322</v>
      </c>
      <c r="F18" s="220"/>
      <c r="G18" s="221">
        <v>4839</v>
      </c>
      <c r="H18" s="221">
        <f>G18+F18</f>
        <v>4839</v>
      </c>
      <c r="I18" s="223">
        <f>(D18/H18-1)*100</f>
        <v>-30.564166150031003</v>
      </c>
      <c r="J18" s="220"/>
      <c r="K18" s="221">
        <v>12459</v>
      </c>
      <c r="L18" s="221">
        <f>K18+J18</f>
        <v>12459</v>
      </c>
      <c r="M18" s="222">
        <f>(L18/$L$8)</f>
        <v>0.0015243171343082569</v>
      </c>
      <c r="N18" s="220"/>
      <c r="O18" s="221">
        <v>21974</v>
      </c>
      <c r="P18" s="221">
        <f>O18+N18</f>
        <v>21974</v>
      </c>
      <c r="Q18" s="224">
        <f>(L18/P18-1)*100</f>
        <v>-43.30117411486302</v>
      </c>
    </row>
    <row r="19" spans="1:17" s="15" customFormat="1" ht="18" customHeight="1">
      <c r="A19" s="219" t="s">
        <v>168</v>
      </c>
      <c r="B19" s="220">
        <v>97</v>
      </c>
      <c r="C19" s="221">
        <v>2539</v>
      </c>
      <c r="D19" s="221">
        <f>C19+B19</f>
        <v>2636</v>
      </c>
      <c r="E19" s="222">
        <f>(D19/$D$8)</f>
        <v>0.001296889237000112</v>
      </c>
      <c r="F19" s="220">
        <v>494</v>
      </c>
      <c r="G19" s="221">
        <v>2082</v>
      </c>
      <c r="H19" s="221">
        <f>G19+F19</f>
        <v>2576</v>
      </c>
      <c r="I19" s="223">
        <f>(D19/H19-1)*100</f>
        <v>2.329192546583858</v>
      </c>
      <c r="J19" s="220">
        <v>300</v>
      </c>
      <c r="K19" s="221">
        <v>9277</v>
      </c>
      <c r="L19" s="221">
        <f>K19+J19</f>
        <v>9577</v>
      </c>
      <c r="M19" s="222">
        <f>(L19/$L$8)</f>
        <v>0.0011717140376651558</v>
      </c>
      <c r="N19" s="220">
        <v>2224</v>
      </c>
      <c r="O19" s="221">
        <v>7662</v>
      </c>
      <c r="P19" s="221">
        <f>O19+N19</f>
        <v>9886</v>
      </c>
      <c r="Q19" s="224">
        <f>(L19/P19-1)*100</f>
        <v>-3.125632207161644</v>
      </c>
    </row>
    <row r="20" spans="1:17" s="15" customFormat="1" ht="18" customHeight="1" thickBot="1">
      <c r="A20" s="225" t="s">
        <v>169</v>
      </c>
      <c r="B20" s="226">
        <v>126</v>
      </c>
      <c r="C20" s="227">
        <v>14280</v>
      </c>
      <c r="D20" s="227">
        <f>C20+B20</f>
        <v>14406</v>
      </c>
      <c r="E20" s="228">
        <f>(D20/$D$8)</f>
        <v>0.007087627597960401</v>
      </c>
      <c r="F20" s="226">
        <v>16007</v>
      </c>
      <c r="G20" s="227">
        <v>14096</v>
      </c>
      <c r="H20" s="227">
        <f>G20+F20</f>
        <v>30103</v>
      </c>
      <c r="I20" s="229">
        <f>(D20/H20-1)*100</f>
        <v>-52.14430455436335</v>
      </c>
      <c r="J20" s="226">
        <v>42225</v>
      </c>
      <c r="K20" s="227">
        <v>62346</v>
      </c>
      <c r="L20" s="227">
        <f>K20+J20</f>
        <v>104571</v>
      </c>
      <c r="M20" s="228">
        <f>(L20/$L$8)</f>
        <v>0.012793913400092201</v>
      </c>
      <c r="N20" s="226">
        <v>62454</v>
      </c>
      <c r="O20" s="227">
        <v>59202</v>
      </c>
      <c r="P20" s="227">
        <f>O20+N20</f>
        <v>121656</v>
      </c>
      <c r="Q20" s="230">
        <f>(L20/P20-1)*100</f>
        <v>-14.043696981653186</v>
      </c>
    </row>
    <row r="21" s="14" customFormat="1" ht="6" customHeight="1" thickTop="1">
      <c r="A21" s="13"/>
    </row>
    <row r="22" ht="15">
      <c r="A22" s="24"/>
    </row>
    <row r="25" ht="14.25">
      <c r="B25" s="115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1:Q65536 I21:I65536 Q3 I3 I5 Q5">
    <cfRule type="cellIs" priority="3" dxfId="99" operator="lessThan" stopIfTrue="1">
      <formula>0</formula>
    </cfRule>
  </conditionalFormatting>
  <conditionalFormatting sqref="I8:I20 Q8:Q20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pane xSplit="22327" topLeftCell="A1" activePane="topLeft" state="split"/>
      <selection pane="topLeft" activeCell="A19" sqref="A19"/>
      <selection pane="topRight" activeCell="J1" sqref="J1"/>
    </sheetView>
  </sheetViews>
  <sheetFormatPr defaultColWidth="9.140625" defaultRowHeight="15"/>
  <cols>
    <col min="1" max="1" width="24.421875" style="12" customWidth="1"/>
    <col min="2" max="2" width="10.421875" style="12" customWidth="1"/>
    <col min="3" max="3" width="11.140625" style="12" customWidth="1"/>
    <col min="4" max="4" width="8.140625" style="12" bestFit="1" customWidth="1"/>
    <col min="5" max="5" width="10.140625" style="12" bestFit="1" customWidth="1"/>
    <col min="6" max="6" width="8.8515625" style="12" customWidth="1"/>
    <col min="7" max="7" width="12.28125" style="12" customWidth="1"/>
    <col min="8" max="8" width="8.00390625" style="12" bestFit="1" customWidth="1"/>
    <col min="9" max="9" width="7.7109375" style="12" bestFit="1" customWidth="1"/>
    <col min="10" max="10" width="9.421875" style="12" customWidth="1"/>
    <col min="11" max="11" width="11.28125" style="12" customWidth="1"/>
    <col min="12" max="12" width="9.00390625" style="12" customWidth="1"/>
    <col min="13" max="13" width="10.421875" style="12" customWidth="1"/>
    <col min="14" max="14" width="9.00390625" style="12" customWidth="1"/>
    <col min="15" max="15" width="10.8515625" style="12" customWidth="1"/>
    <col min="16" max="16" width="7.8515625" style="12" customWidth="1"/>
    <col min="17" max="17" width="7.7109375" style="12" bestFit="1" customWidth="1"/>
    <col min="18" max="16384" width="9.140625" style="12" customWidth="1"/>
  </cols>
  <sheetData>
    <row r="1" spans="14:17" ht="16.5">
      <c r="N1" s="606"/>
      <c r="O1" s="606"/>
      <c r="P1" s="606" t="s">
        <v>26</v>
      </c>
      <c r="Q1" s="606"/>
    </row>
    <row r="2" ht="7.5" customHeight="1" thickBot="1"/>
    <row r="3" spans="1:17" ht="24" customHeight="1">
      <c r="A3" s="612" t="s">
        <v>38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1:17" ht="16.5" customHeight="1" thickBot="1">
      <c r="A4" s="615" t="s">
        <v>35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1:17" ht="15" thickBot="1">
      <c r="A5" s="621" t="s">
        <v>34</v>
      </c>
      <c r="B5" s="607" t="s">
        <v>33</v>
      </c>
      <c r="C5" s="608"/>
      <c r="D5" s="608"/>
      <c r="E5" s="608"/>
      <c r="F5" s="609"/>
      <c r="G5" s="609"/>
      <c r="H5" s="609"/>
      <c r="I5" s="610"/>
      <c r="J5" s="608" t="s">
        <v>32</v>
      </c>
      <c r="K5" s="608"/>
      <c r="L5" s="608"/>
      <c r="M5" s="608"/>
      <c r="N5" s="608"/>
      <c r="O5" s="608"/>
      <c r="P5" s="608"/>
      <c r="Q5" s="611"/>
    </row>
    <row r="6" spans="1:17" s="21" customFormat="1" ht="25.5" customHeight="1" thickBot="1">
      <c r="A6" s="622"/>
      <c r="B6" s="618" t="s">
        <v>154</v>
      </c>
      <c r="C6" s="619"/>
      <c r="D6" s="620"/>
      <c r="E6" s="600" t="s">
        <v>31</v>
      </c>
      <c r="F6" s="618" t="s">
        <v>154</v>
      </c>
      <c r="G6" s="619"/>
      <c r="H6" s="620"/>
      <c r="I6" s="602" t="s">
        <v>30</v>
      </c>
      <c r="J6" s="618" t="s">
        <v>155</v>
      </c>
      <c r="K6" s="619"/>
      <c r="L6" s="620"/>
      <c r="M6" s="600" t="s">
        <v>31</v>
      </c>
      <c r="N6" s="618" t="s">
        <v>156</v>
      </c>
      <c r="O6" s="619"/>
      <c r="P6" s="620"/>
      <c r="Q6" s="600" t="s">
        <v>30</v>
      </c>
    </row>
    <row r="7" spans="1:17" s="16" customFormat="1" ht="26.25" thickBot="1">
      <c r="A7" s="623"/>
      <c r="B7" s="20" t="s">
        <v>20</v>
      </c>
      <c r="C7" s="17" t="s">
        <v>19</v>
      </c>
      <c r="D7" s="17" t="s">
        <v>15</v>
      </c>
      <c r="E7" s="601"/>
      <c r="F7" s="20" t="s">
        <v>20</v>
      </c>
      <c r="G7" s="18" t="s">
        <v>19</v>
      </c>
      <c r="H7" s="17" t="s">
        <v>15</v>
      </c>
      <c r="I7" s="603"/>
      <c r="J7" s="20" t="s">
        <v>20</v>
      </c>
      <c r="K7" s="17" t="s">
        <v>19</v>
      </c>
      <c r="L7" s="18" t="s">
        <v>15</v>
      </c>
      <c r="M7" s="601"/>
      <c r="N7" s="19" t="s">
        <v>20</v>
      </c>
      <c r="O7" s="18" t="s">
        <v>19</v>
      </c>
      <c r="P7" s="17" t="s">
        <v>15</v>
      </c>
      <c r="Q7" s="601"/>
    </row>
    <row r="8" spans="1:17" s="514" customFormat="1" ht="17.25" customHeight="1" thickBot="1">
      <c r="A8" s="509" t="s">
        <v>22</v>
      </c>
      <c r="B8" s="510">
        <f>SUM(B9:B20)</f>
        <v>12278.861000000003</v>
      </c>
      <c r="C8" s="511">
        <f>SUM(C9:C20)</f>
        <v>1055.5720000000001</v>
      </c>
      <c r="D8" s="511">
        <f>C8+B8</f>
        <v>13334.433000000003</v>
      </c>
      <c r="E8" s="512">
        <f>(D8/$D$8)</f>
        <v>1</v>
      </c>
      <c r="F8" s="510">
        <f>SUM(F9:F20)</f>
        <v>12064.925999999998</v>
      </c>
      <c r="G8" s="511">
        <f>SUM(G9:G20)</f>
        <v>1879.716</v>
      </c>
      <c r="H8" s="511">
        <f>G8+F8</f>
        <v>13944.641999999998</v>
      </c>
      <c r="I8" s="513">
        <f>(D8/H8-1)*100</f>
        <v>-4.375938801440693</v>
      </c>
      <c r="J8" s="510">
        <f>SUM(J9:J20)</f>
        <v>48057.83999999997</v>
      </c>
      <c r="K8" s="511">
        <f>SUM(K9:K20)</f>
        <v>5000.489</v>
      </c>
      <c r="L8" s="511">
        <f>K8+J8</f>
        <v>53058.32899999997</v>
      </c>
      <c r="M8" s="512">
        <f>(L8/$L$8)</f>
        <v>1</v>
      </c>
      <c r="N8" s="510">
        <f>SUM(N9:N20)</f>
        <v>47638.467</v>
      </c>
      <c r="O8" s="511">
        <f>SUM(O9:O20)</f>
        <v>8002.506000000001</v>
      </c>
      <c r="P8" s="511">
        <f>O8+N8</f>
        <v>55640.973</v>
      </c>
      <c r="Q8" s="513">
        <f>(L8/P8-1)*100</f>
        <v>-4.641622640208021</v>
      </c>
    </row>
    <row r="9" spans="1:17" s="15" customFormat="1" ht="17.25" customHeight="1" thickTop="1">
      <c r="A9" s="213" t="s">
        <v>158</v>
      </c>
      <c r="B9" s="214">
        <v>5511.782000000002</v>
      </c>
      <c r="C9" s="215">
        <v>21.315</v>
      </c>
      <c r="D9" s="215">
        <f>C9+B9</f>
        <v>5533.097000000002</v>
      </c>
      <c r="E9" s="216">
        <f>(D9/$D$8)</f>
        <v>0.4149480521593982</v>
      </c>
      <c r="F9" s="214">
        <v>5839.173999999999</v>
      </c>
      <c r="G9" s="215">
        <v>32.61600000000001</v>
      </c>
      <c r="H9" s="215">
        <f>G9+F9</f>
        <v>5871.789999999999</v>
      </c>
      <c r="I9" s="217">
        <f>(D9/H9-1)*100</f>
        <v>-5.768138846927384</v>
      </c>
      <c r="J9" s="214">
        <v>21451.74499999998</v>
      </c>
      <c r="K9" s="215">
        <v>77.399</v>
      </c>
      <c r="L9" s="215">
        <f>K9+J9</f>
        <v>21529.143999999982</v>
      </c>
      <c r="M9" s="216">
        <f>(L9/$L$8)</f>
        <v>0.40576370205703227</v>
      </c>
      <c r="N9" s="214">
        <v>23092.265</v>
      </c>
      <c r="O9" s="215">
        <v>97.29999999999994</v>
      </c>
      <c r="P9" s="215">
        <f>O9+N9</f>
        <v>23189.565</v>
      </c>
      <c r="Q9" s="218">
        <f>(L9/P9-1)*100</f>
        <v>-7.160207619246062</v>
      </c>
    </row>
    <row r="10" spans="1:17" s="15" customFormat="1" ht="17.25" customHeight="1">
      <c r="A10" s="219" t="s">
        <v>170</v>
      </c>
      <c r="B10" s="220">
        <v>3713.5879999999997</v>
      </c>
      <c r="C10" s="221">
        <v>0</v>
      </c>
      <c r="D10" s="221">
        <f>C10+B10</f>
        <v>3713.5879999999997</v>
      </c>
      <c r="E10" s="222">
        <f>(D10/$D$8)</f>
        <v>0.2784961310315931</v>
      </c>
      <c r="F10" s="220">
        <v>2732.496</v>
      </c>
      <c r="G10" s="221"/>
      <c r="H10" s="221">
        <f>G10+F10</f>
        <v>2732.496</v>
      </c>
      <c r="I10" s="223">
        <f>(D10/H10-1)*100</f>
        <v>35.90460882650879</v>
      </c>
      <c r="J10" s="220">
        <v>14197.776999999995</v>
      </c>
      <c r="K10" s="221"/>
      <c r="L10" s="221">
        <f>K10+J10</f>
        <v>14197.776999999995</v>
      </c>
      <c r="M10" s="222">
        <f>(L10/$L$8)</f>
        <v>0.26758809158878716</v>
      </c>
      <c r="N10" s="220">
        <v>9749.132000000001</v>
      </c>
      <c r="O10" s="221"/>
      <c r="P10" s="221">
        <f>O10+N10</f>
        <v>9749.132000000001</v>
      </c>
      <c r="Q10" s="224">
        <f>(L10/P10-1)*100</f>
        <v>45.631190551117705</v>
      </c>
    </row>
    <row r="11" spans="1:17" s="15" customFormat="1" ht="17.25" customHeight="1">
      <c r="A11" s="219" t="s">
        <v>159</v>
      </c>
      <c r="B11" s="220">
        <v>2059.4539999999997</v>
      </c>
      <c r="C11" s="221">
        <v>12.008000000000001</v>
      </c>
      <c r="D11" s="221">
        <f>C11+B11</f>
        <v>2071.4619999999995</v>
      </c>
      <c r="E11" s="222">
        <f>(D11/$D$8)</f>
        <v>0.15534683776955488</v>
      </c>
      <c r="F11" s="220">
        <v>1559.1990000000003</v>
      </c>
      <c r="G11" s="221">
        <v>83.47800000000001</v>
      </c>
      <c r="H11" s="221">
        <f>G11+F11</f>
        <v>1642.6770000000004</v>
      </c>
      <c r="I11" s="223">
        <f>(D11/H11-1)*100</f>
        <v>26.10281875256055</v>
      </c>
      <c r="J11" s="220">
        <v>7703.603999999996</v>
      </c>
      <c r="K11" s="221">
        <v>18.116</v>
      </c>
      <c r="L11" s="221">
        <f>K11+J11</f>
        <v>7721.719999999996</v>
      </c>
      <c r="M11" s="222">
        <f>(L11/$L$8)</f>
        <v>0.14553266462650943</v>
      </c>
      <c r="N11" s="220">
        <v>6516.304000000001</v>
      </c>
      <c r="O11" s="221">
        <v>308.959</v>
      </c>
      <c r="P11" s="221">
        <f>O11+N11</f>
        <v>6825.263000000001</v>
      </c>
      <c r="Q11" s="224">
        <f>(L11/P11-1)*100</f>
        <v>13.134394967637064</v>
      </c>
    </row>
    <row r="12" spans="1:17" s="15" customFormat="1" ht="17.25" customHeight="1">
      <c r="A12" s="219" t="s">
        <v>171</v>
      </c>
      <c r="B12" s="220">
        <v>165.599</v>
      </c>
      <c r="C12" s="221">
        <v>206.589</v>
      </c>
      <c r="D12" s="221">
        <f aca="true" t="shared" si="0" ref="D12:D17">C12+B12</f>
        <v>372.188</v>
      </c>
      <c r="E12" s="222">
        <f aca="true" t="shared" si="1" ref="E12:E17">(D12/$D$8)</f>
        <v>0.02791179797446205</v>
      </c>
      <c r="F12" s="220">
        <v>294.049</v>
      </c>
      <c r="G12" s="221">
        <v>883.7110000000001</v>
      </c>
      <c r="H12" s="221">
        <f aca="true" t="shared" si="2" ref="H12:H17">G12+F12</f>
        <v>1177.7600000000002</v>
      </c>
      <c r="I12" s="223">
        <f aca="true" t="shared" si="3" ref="I12:I19">(D12/H12-1)*100</f>
        <v>-68.39865507403886</v>
      </c>
      <c r="J12" s="220">
        <v>713.024</v>
      </c>
      <c r="K12" s="221">
        <v>1661.0839999999996</v>
      </c>
      <c r="L12" s="221">
        <f aca="true" t="shared" si="4" ref="L12:L17">K12+J12</f>
        <v>2374.1079999999997</v>
      </c>
      <c r="M12" s="222">
        <f aca="true" t="shared" si="5" ref="M12:M17">(L12/$L$8)</f>
        <v>0.044745246311846745</v>
      </c>
      <c r="N12" s="220">
        <v>1024.463</v>
      </c>
      <c r="O12" s="221">
        <v>4196.219000000001</v>
      </c>
      <c r="P12" s="221">
        <f aca="true" t="shared" si="6" ref="P12:P17">O12+N12</f>
        <v>5220.682000000001</v>
      </c>
      <c r="Q12" s="224">
        <f aca="true" t="shared" si="7" ref="Q12:Q17">(L12/P12-1)*100</f>
        <v>-54.52494520830804</v>
      </c>
    </row>
    <row r="13" spans="1:17" s="15" customFormat="1" ht="17.25" customHeight="1">
      <c r="A13" s="219" t="s">
        <v>172</v>
      </c>
      <c r="B13" s="220">
        <v>287.77000000000004</v>
      </c>
      <c r="C13" s="221">
        <v>0</v>
      </c>
      <c r="D13" s="221">
        <f t="shared" si="0"/>
        <v>287.77000000000004</v>
      </c>
      <c r="E13" s="222">
        <f t="shared" si="1"/>
        <v>0.021580970109490217</v>
      </c>
      <c r="F13" s="220">
        <v>266.135</v>
      </c>
      <c r="G13" s="221"/>
      <c r="H13" s="221">
        <f t="shared" si="2"/>
        <v>266.135</v>
      </c>
      <c r="I13" s="223">
        <f t="shared" si="3"/>
        <v>8.12933285738442</v>
      </c>
      <c r="J13" s="220">
        <v>992.9149999999996</v>
      </c>
      <c r="K13" s="221"/>
      <c r="L13" s="221">
        <f t="shared" si="4"/>
        <v>992.9149999999996</v>
      </c>
      <c r="M13" s="222">
        <f t="shared" si="5"/>
        <v>0.01871365002844323</v>
      </c>
      <c r="N13" s="220">
        <v>1152.8609999999999</v>
      </c>
      <c r="O13" s="221"/>
      <c r="P13" s="221">
        <f t="shared" si="6"/>
        <v>1152.8609999999999</v>
      </c>
      <c r="Q13" s="224">
        <f t="shared" si="7"/>
        <v>-13.873832144551713</v>
      </c>
    </row>
    <row r="14" spans="1:17" s="15" customFormat="1" ht="17.25" customHeight="1">
      <c r="A14" s="219" t="s">
        <v>173</v>
      </c>
      <c r="B14" s="220">
        <v>123.125</v>
      </c>
      <c r="C14" s="221">
        <v>147.68</v>
      </c>
      <c r="D14" s="221">
        <f t="shared" si="0"/>
        <v>270.805</v>
      </c>
      <c r="E14" s="222">
        <f t="shared" si="1"/>
        <v>0.0203087000399642</v>
      </c>
      <c r="F14" s="220">
        <v>672.4619999999999</v>
      </c>
      <c r="G14" s="221">
        <v>210.54</v>
      </c>
      <c r="H14" s="221">
        <f t="shared" si="2"/>
        <v>883.0019999999998</v>
      </c>
      <c r="I14" s="223">
        <f t="shared" si="3"/>
        <v>-69.33132654286173</v>
      </c>
      <c r="J14" s="220">
        <v>893.2160000000001</v>
      </c>
      <c r="K14" s="221">
        <v>727.3840000000001</v>
      </c>
      <c r="L14" s="221">
        <f t="shared" si="4"/>
        <v>1620.6000000000004</v>
      </c>
      <c r="M14" s="222">
        <f t="shared" si="5"/>
        <v>0.03054374365992569</v>
      </c>
      <c r="N14" s="220">
        <v>3164.330999999999</v>
      </c>
      <c r="O14" s="221">
        <v>836.344</v>
      </c>
      <c r="P14" s="221">
        <f t="shared" si="6"/>
        <v>4000.6749999999993</v>
      </c>
      <c r="Q14" s="224">
        <f t="shared" si="7"/>
        <v>-59.49183575271672</v>
      </c>
    </row>
    <row r="15" spans="1:17" s="15" customFormat="1" ht="17.25" customHeight="1">
      <c r="A15" s="219" t="s">
        <v>163</v>
      </c>
      <c r="B15" s="220">
        <v>163.424</v>
      </c>
      <c r="C15" s="221">
        <v>0.74</v>
      </c>
      <c r="D15" s="221">
        <f t="shared" si="0"/>
        <v>164.16400000000002</v>
      </c>
      <c r="E15" s="222">
        <f t="shared" si="1"/>
        <v>0.012311284626800404</v>
      </c>
      <c r="F15" s="220">
        <v>257.69700000000006</v>
      </c>
      <c r="G15" s="221">
        <v>20.204</v>
      </c>
      <c r="H15" s="221">
        <f t="shared" si="2"/>
        <v>277.90100000000007</v>
      </c>
      <c r="I15" s="223">
        <f t="shared" si="3"/>
        <v>-40.927164709734775</v>
      </c>
      <c r="J15" s="220">
        <v>596.0679999999999</v>
      </c>
      <c r="K15" s="221">
        <v>10.886999999999999</v>
      </c>
      <c r="L15" s="221">
        <f t="shared" si="4"/>
        <v>606.9549999999998</v>
      </c>
      <c r="M15" s="222">
        <f t="shared" si="5"/>
        <v>0.011439391542089465</v>
      </c>
      <c r="N15" s="220">
        <v>1036.7289999999998</v>
      </c>
      <c r="O15" s="221">
        <v>20.204</v>
      </c>
      <c r="P15" s="221">
        <f t="shared" si="6"/>
        <v>1056.9329999999998</v>
      </c>
      <c r="Q15" s="224">
        <f t="shared" si="7"/>
        <v>-42.573937988500695</v>
      </c>
    </row>
    <row r="16" spans="1:17" s="15" customFormat="1" ht="17.25" customHeight="1">
      <c r="A16" s="219" t="s">
        <v>174</v>
      </c>
      <c r="B16" s="220">
        <v>152.107</v>
      </c>
      <c r="C16" s="221">
        <v>0</v>
      </c>
      <c r="D16" s="221">
        <f t="shared" si="0"/>
        <v>152.107</v>
      </c>
      <c r="E16" s="222">
        <f t="shared" si="1"/>
        <v>0.011407084200730543</v>
      </c>
      <c r="F16" s="220">
        <v>237.166</v>
      </c>
      <c r="G16" s="221"/>
      <c r="H16" s="221">
        <f t="shared" si="2"/>
        <v>237.166</v>
      </c>
      <c r="I16" s="223">
        <f t="shared" si="3"/>
        <v>-35.86475295784387</v>
      </c>
      <c r="J16" s="220">
        <v>885.1489999999999</v>
      </c>
      <c r="K16" s="221">
        <v>68.406</v>
      </c>
      <c r="L16" s="221">
        <f t="shared" si="4"/>
        <v>953.5549999999998</v>
      </c>
      <c r="M16" s="222">
        <f t="shared" si="5"/>
        <v>0.017971824932519084</v>
      </c>
      <c r="N16" s="220">
        <v>1081.681</v>
      </c>
      <c r="O16" s="221"/>
      <c r="P16" s="221">
        <f t="shared" si="6"/>
        <v>1081.681</v>
      </c>
      <c r="Q16" s="224">
        <f t="shared" si="7"/>
        <v>-11.845081867944451</v>
      </c>
    </row>
    <row r="17" spans="1:17" s="15" customFormat="1" ht="17.25" customHeight="1">
      <c r="A17" s="219" t="s">
        <v>165</v>
      </c>
      <c r="B17" s="220">
        <v>0</v>
      </c>
      <c r="C17" s="221">
        <v>123.43399999999994</v>
      </c>
      <c r="D17" s="221">
        <f t="shared" si="0"/>
        <v>123.43399999999994</v>
      </c>
      <c r="E17" s="222">
        <f t="shared" si="1"/>
        <v>0.00925678654652957</v>
      </c>
      <c r="F17" s="220"/>
      <c r="G17" s="221">
        <v>93.158</v>
      </c>
      <c r="H17" s="221">
        <f t="shared" si="2"/>
        <v>93.158</v>
      </c>
      <c r="I17" s="223">
        <f t="shared" si="3"/>
        <v>32.49962429420976</v>
      </c>
      <c r="J17" s="220"/>
      <c r="K17" s="221">
        <v>491.2739999999999</v>
      </c>
      <c r="L17" s="221">
        <f t="shared" si="4"/>
        <v>491.2739999999999</v>
      </c>
      <c r="M17" s="222">
        <f t="shared" si="5"/>
        <v>0.009259130644691057</v>
      </c>
      <c r="N17" s="220"/>
      <c r="O17" s="221">
        <v>495.37900000000064</v>
      </c>
      <c r="P17" s="221">
        <f t="shared" si="6"/>
        <v>495.37900000000064</v>
      </c>
      <c r="Q17" s="224">
        <f t="shared" si="7"/>
        <v>-0.8286584615013415</v>
      </c>
    </row>
    <row r="18" spans="1:17" s="15" customFormat="1" ht="17.25" customHeight="1">
      <c r="A18" s="219" t="s">
        <v>175</v>
      </c>
      <c r="B18" s="220">
        <v>0</v>
      </c>
      <c r="C18" s="221">
        <v>108.006</v>
      </c>
      <c r="D18" s="221">
        <f>C18+B18</f>
        <v>108.006</v>
      </c>
      <c r="E18" s="222">
        <f>(D18/$D$8)</f>
        <v>0.008099781970481983</v>
      </c>
      <c r="F18" s="220"/>
      <c r="G18" s="221">
        <v>38.764</v>
      </c>
      <c r="H18" s="221">
        <f>G18+F18</f>
        <v>38.764</v>
      </c>
      <c r="I18" s="223">
        <f t="shared" si="3"/>
        <v>178.62449695593847</v>
      </c>
      <c r="J18" s="220"/>
      <c r="K18" s="221">
        <v>378.80399999999986</v>
      </c>
      <c r="L18" s="221">
        <f>K18+J18</f>
        <v>378.80399999999986</v>
      </c>
      <c r="M18" s="222">
        <f>(L18/$L$8)</f>
        <v>0.00713938804970658</v>
      </c>
      <c r="N18" s="220"/>
      <c r="O18" s="221">
        <v>159.92799999999997</v>
      </c>
      <c r="P18" s="221">
        <f>O18+N18</f>
        <v>159.92799999999997</v>
      </c>
      <c r="Q18" s="224">
        <f>(L18/P18-1)*100</f>
        <v>136.859086588965</v>
      </c>
    </row>
    <row r="19" spans="1:17" s="15" customFormat="1" ht="17.25" customHeight="1">
      <c r="A19" s="219" t="s">
        <v>162</v>
      </c>
      <c r="B19" s="220">
        <v>79.83599999999998</v>
      </c>
      <c r="C19" s="221">
        <v>0</v>
      </c>
      <c r="D19" s="221">
        <f>C19+B19</f>
        <v>79.83599999999998</v>
      </c>
      <c r="E19" s="222">
        <f>(D19/$D$8)</f>
        <v>0.005987206205168226</v>
      </c>
      <c r="F19" s="220">
        <v>70.6</v>
      </c>
      <c r="G19" s="221"/>
      <c r="H19" s="221">
        <f>G19+F19</f>
        <v>70.6</v>
      </c>
      <c r="I19" s="223">
        <f t="shared" si="3"/>
        <v>13.082152974504236</v>
      </c>
      <c r="J19" s="220">
        <v>299.06199999999995</v>
      </c>
      <c r="K19" s="221"/>
      <c r="L19" s="221">
        <f>K19+J19</f>
        <v>299.06199999999995</v>
      </c>
      <c r="M19" s="222">
        <f>(L19/$L$8)</f>
        <v>0.005636476037532206</v>
      </c>
      <c r="N19" s="220">
        <v>275.66499999999996</v>
      </c>
      <c r="O19" s="221"/>
      <c r="P19" s="221">
        <f>O19+N19</f>
        <v>275.66499999999996</v>
      </c>
      <c r="Q19" s="224">
        <f>(L19/P19-1)*100</f>
        <v>8.487475740482097</v>
      </c>
    </row>
    <row r="20" spans="1:17" s="15" customFormat="1" ht="17.25" customHeight="1" thickBot="1">
      <c r="A20" s="225" t="s">
        <v>169</v>
      </c>
      <c r="B20" s="226">
        <v>22.176000000000002</v>
      </c>
      <c r="C20" s="227">
        <v>435.80000000000024</v>
      </c>
      <c r="D20" s="227">
        <f>C20+B20</f>
        <v>457.9760000000002</v>
      </c>
      <c r="E20" s="228">
        <f>(D20/$D$8)</f>
        <v>0.03434536736582652</v>
      </c>
      <c r="F20" s="226">
        <v>135.948</v>
      </c>
      <c r="G20" s="227">
        <v>517.245</v>
      </c>
      <c r="H20" s="227">
        <f>G20+F20</f>
        <v>653.193</v>
      </c>
      <c r="I20" s="229">
        <f>(D20/H20-1)*100</f>
        <v>-29.886572575027557</v>
      </c>
      <c r="J20" s="226">
        <v>325.28000000000003</v>
      </c>
      <c r="K20" s="227">
        <v>1567.135</v>
      </c>
      <c r="L20" s="227">
        <f>K20+J20</f>
        <v>1892.415</v>
      </c>
      <c r="M20" s="228">
        <f>(L20/$L$8)</f>
        <v>0.0356666905209171</v>
      </c>
      <c r="N20" s="226">
        <v>545.0359999999998</v>
      </c>
      <c r="O20" s="227">
        <v>1888.173</v>
      </c>
      <c r="P20" s="227">
        <f>O20+N20</f>
        <v>2433.209</v>
      </c>
      <c r="Q20" s="230">
        <f>(L20/P20-1)*100</f>
        <v>-22.225546592997148</v>
      </c>
    </row>
    <row r="21" s="14" customFormat="1" ht="6.75" customHeight="1" thickTop="1">
      <c r="A21" s="22"/>
    </row>
    <row r="22" ht="14.25">
      <c r="A22" s="12" t="s">
        <v>143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3 I3 Q21:Q65536 I21:I65536">
    <cfRule type="cellIs" priority="8" dxfId="99" operator="lessThan" stopIfTrue="1">
      <formula>0</formula>
    </cfRule>
  </conditionalFormatting>
  <conditionalFormatting sqref="I8:I20 Q8:Q20">
    <cfRule type="cellIs" priority="9" dxfId="99" operator="lessThan" stopIfTrue="1">
      <formula>0</formula>
    </cfRule>
    <cfRule type="cellIs" priority="10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23" customWidth="1"/>
    <col min="2" max="2" width="10.57421875" style="23" bestFit="1" customWidth="1"/>
    <col min="3" max="3" width="12.421875" style="23" bestFit="1" customWidth="1"/>
    <col min="4" max="4" width="9.57421875" style="23" bestFit="1" customWidth="1"/>
    <col min="5" max="5" width="11.7109375" style="23" bestFit="1" customWidth="1"/>
    <col min="6" max="6" width="11.7109375" style="23" customWidth="1"/>
    <col min="7" max="7" width="10.7109375" style="23" customWidth="1"/>
    <col min="8" max="8" width="10.421875" style="23" bestFit="1" customWidth="1"/>
    <col min="9" max="9" width="11.7109375" style="23" bestFit="1" customWidth="1"/>
    <col min="10" max="10" width="9.57421875" style="23" bestFit="1" customWidth="1"/>
    <col min="11" max="11" width="11.7109375" style="23" bestFit="1" customWidth="1"/>
    <col min="12" max="12" width="10.8515625" style="23" customWidth="1"/>
    <col min="13" max="13" width="9.421875" style="23" customWidth="1"/>
    <col min="14" max="14" width="11.140625" style="23" customWidth="1"/>
    <col min="15" max="15" width="12.421875" style="23" bestFit="1" customWidth="1"/>
    <col min="16" max="16" width="9.421875" style="23" customWidth="1"/>
    <col min="17" max="17" width="10.57421875" style="23" bestFit="1" customWidth="1"/>
    <col min="18" max="18" width="12.7109375" style="23" bestFit="1" customWidth="1"/>
    <col min="19" max="19" width="10.140625" style="23" customWidth="1"/>
    <col min="20" max="21" width="11.140625" style="23" bestFit="1" customWidth="1"/>
    <col min="22" max="23" width="10.28125" style="23" customWidth="1"/>
    <col min="24" max="24" width="12.7109375" style="23" customWidth="1"/>
    <col min="25" max="25" width="9.851562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38" t="s">
        <v>41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40"/>
    </row>
    <row r="4" spans="1:25" ht="21" customHeight="1" thickBot="1">
      <c r="A4" s="650" t="s">
        <v>40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32" customFormat="1" ht="19.5" customHeight="1" thickBot="1" thickTop="1">
      <c r="A5" s="641" t="s">
        <v>39</v>
      </c>
      <c r="B5" s="629" t="s">
        <v>33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33" t="s">
        <v>32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2"/>
    </row>
    <row r="6" spans="1:25" s="31" customFormat="1" ht="26.25" customHeight="1" thickBot="1">
      <c r="A6" s="642"/>
      <c r="B6" s="636" t="s">
        <v>154</v>
      </c>
      <c r="C6" s="625"/>
      <c r="D6" s="625"/>
      <c r="E6" s="625"/>
      <c r="F6" s="637"/>
      <c r="G6" s="626" t="s">
        <v>31</v>
      </c>
      <c r="H6" s="636" t="s">
        <v>157</v>
      </c>
      <c r="I6" s="625"/>
      <c r="J6" s="625"/>
      <c r="K6" s="625"/>
      <c r="L6" s="637"/>
      <c r="M6" s="626" t="s">
        <v>30</v>
      </c>
      <c r="N6" s="624" t="s">
        <v>155</v>
      </c>
      <c r="O6" s="625"/>
      <c r="P6" s="625"/>
      <c r="Q6" s="625"/>
      <c r="R6" s="625"/>
      <c r="S6" s="626" t="s">
        <v>31</v>
      </c>
      <c r="T6" s="624" t="s">
        <v>156</v>
      </c>
      <c r="U6" s="625"/>
      <c r="V6" s="625"/>
      <c r="W6" s="625"/>
      <c r="X6" s="625"/>
      <c r="Y6" s="626" t="s">
        <v>30</v>
      </c>
    </row>
    <row r="7" spans="1:25" s="26" customFormat="1" ht="26.25" customHeight="1">
      <c r="A7" s="643"/>
      <c r="B7" s="647" t="s">
        <v>20</v>
      </c>
      <c r="C7" s="648"/>
      <c r="D7" s="645" t="s">
        <v>19</v>
      </c>
      <c r="E7" s="646"/>
      <c r="F7" s="634" t="s">
        <v>15</v>
      </c>
      <c r="G7" s="627"/>
      <c r="H7" s="647" t="s">
        <v>20</v>
      </c>
      <c r="I7" s="648"/>
      <c r="J7" s="645" t="s">
        <v>19</v>
      </c>
      <c r="K7" s="646"/>
      <c r="L7" s="634" t="s">
        <v>15</v>
      </c>
      <c r="M7" s="627"/>
      <c r="N7" s="648" t="s">
        <v>20</v>
      </c>
      <c r="O7" s="648"/>
      <c r="P7" s="653" t="s">
        <v>19</v>
      </c>
      <c r="Q7" s="648"/>
      <c r="R7" s="634" t="s">
        <v>15</v>
      </c>
      <c r="S7" s="627"/>
      <c r="T7" s="654" t="s">
        <v>20</v>
      </c>
      <c r="U7" s="646"/>
      <c r="V7" s="645" t="s">
        <v>19</v>
      </c>
      <c r="W7" s="649"/>
      <c r="X7" s="634" t="s">
        <v>15</v>
      </c>
      <c r="Y7" s="627"/>
    </row>
    <row r="8" spans="1:25" s="26" customFormat="1" ht="31.5" thickBot="1">
      <c r="A8" s="644"/>
      <c r="B8" s="29" t="s">
        <v>17</v>
      </c>
      <c r="C8" s="27" t="s">
        <v>16</v>
      </c>
      <c r="D8" s="28" t="s">
        <v>17</v>
      </c>
      <c r="E8" s="27" t="s">
        <v>16</v>
      </c>
      <c r="F8" s="635"/>
      <c r="G8" s="628"/>
      <c r="H8" s="29" t="s">
        <v>17</v>
      </c>
      <c r="I8" s="27" t="s">
        <v>16</v>
      </c>
      <c r="J8" s="28" t="s">
        <v>17</v>
      </c>
      <c r="K8" s="27" t="s">
        <v>16</v>
      </c>
      <c r="L8" s="635"/>
      <c r="M8" s="628"/>
      <c r="N8" s="30" t="s">
        <v>17</v>
      </c>
      <c r="O8" s="27" t="s">
        <v>16</v>
      </c>
      <c r="P8" s="28" t="s">
        <v>17</v>
      </c>
      <c r="Q8" s="27" t="s">
        <v>16</v>
      </c>
      <c r="R8" s="635"/>
      <c r="S8" s="628"/>
      <c r="T8" s="29" t="s">
        <v>17</v>
      </c>
      <c r="U8" s="27" t="s">
        <v>16</v>
      </c>
      <c r="V8" s="28" t="s">
        <v>17</v>
      </c>
      <c r="W8" s="27" t="s">
        <v>16</v>
      </c>
      <c r="X8" s="635"/>
      <c r="Y8" s="628"/>
    </row>
    <row r="9" spans="1:25" s="525" customFormat="1" ht="18" customHeight="1" thickBot="1" thickTop="1">
      <c r="A9" s="515" t="s">
        <v>22</v>
      </c>
      <c r="B9" s="516">
        <f>SUM(B10:B41)</f>
        <v>577862</v>
      </c>
      <c r="C9" s="517">
        <f>SUM(C10:C41)</f>
        <v>549360</v>
      </c>
      <c r="D9" s="518">
        <f>SUM(D10:D41)</f>
        <v>2049</v>
      </c>
      <c r="E9" s="517">
        <f>SUM(E10:E41)</f>
        <v>1973</v>
      </c>
      <c r="F9" s="519">
        <f aca="true" t="shared" si="0" ref="F9:F17">SUM(B9:E9)</f>
        <v>1131244</v>
      </c>
      <c r="G9" s="520">
        <f aca="true" t="shared" si="1" ref="G9:G41">F9/$F$9</f>
        <v>1</v>
      </c>
      <c r="H9" s="521">
        <f>SUM(H10:H41)</f>
        <v>536373</v>
      </c>
      <c r="I9" s="517">
        <f>SUM(I10:I41)</f>
        <v>516395</v>
      </c>
      <c r="J9" s="518">
        <f>SUM(J10:J41)</f>
        <v>4038</v>
      </c>
      <c r="K9" s="517">
        <f>SUM(K10:K41)</f>
        <v>5221</v>
      </c>
      <c r="L9" s="519">
        <f aca="true" t="shared" si="2" ref="L9:L17">SUM(H9:K9)</f>
        <v>1062027</v>
      </c>
      <c r="M9" s="522">
        <f aca="true" t="shared" si="3" ref="M9:M17">IF(ISERROR(F9/L9-1),"         /0",(F9/L9-1))</f>
        <v>0.06517442588559419</v>
      </c>
      <c r="N9" s="523">
        <f>SUM(N10:N41)</f>
        <v>2341189</v>
      </c>
      <c r="O9" s="517">
        <f>SUM(O10:O41)</f>
        <v>2272339</v>
      </c>
      <c r="P9" s="518">
        <f>SUM(P10:P41)</f>
        <v>17833</v>
      </c>
      <c r="Q9" s="517">
        <f>SUM(Q10:Q41)</f>
        <v>17276</v>
      </c>
      <c r="R9" s="519">
        <f aca="true" t="shared" si="4" ref="R9:R17">SUM(N9:Q9)</f>
        <v>4648637</v>
      </c>
      <c r="S9" s="520">
        <f aca="true" t="shared" si="5" ref="S9:S41">R9/$R$9</f>
        <v>1</v>
      </c>
      <c r="T9" s="521">
        <f>SUM(T10:T41)</f>
        <v>2170496</v>
      </c>
      <c r="U9" s="517">
        <f>SUM(U10:U41)</f>
        <v>2081700</v>
      </c>
      <c r="V9" s="518">
        <f>SUM(V10:V41)</f>
        <v>26112</v>
      </c>
      <c r="W9" s="517">
        <f>SUM(W10:W41)</f>
        <v>27373</v>
      </c>
      <c r="X9" s="519">
        <f aca="true" t="shared" si="6" ref="X9:X17">SUM(T9:W9)</f>
        <v>4305681</v>
      </c>
      <c r="Y9" s="524">
        <f>IF(ISERROR(R9/X9-1),"         /0",(R9/X9-1))</f>
        <v>0.07965197607532937</v>
      </c>
    </row>
    <row r="10" spans="1:25" ht="19.5" customHeight="1" thickTop="1">
      <c r="A10" s="309" t="s">
        <v>158</v>
      </c>
      <c r="B10" s="310">
        <v>165473</v>
      </c>
      <c r="C10" s="311">
        <v>170703</v>
      </c>
      <c r="D10" s="312">
        <v>773</v>
      </c>
      <c r="E10" s="311">
        <v>941</v>
      </c>
      <c r="F10" s="313">
        <f t="shared" si="0"/>
        <v>337890</v>
      </c>
      <c r="G10" s="314">
        <f t="shared" si="1"/>
        <v>0.29868887702387814</v>
      </c>
      <c r="H10" s="315">
        <v>153167</v>
      </c>
      <c r="I10" s="311">
        <v>157967</v>
      </c>
      <c r="J10" s="312">
        <v>1458</v>
      </c>
      <c r="K10" s="311">
        <v>2371</v>
      </c>
      <c r="L10" s="313">
        <f t="shared" si="2"/>
        <v>314963</v>
      </c>
      <c r="M10" s="316">
        <f t="shared" si="3"/>
        <v>0.07279267723510374</v>
      </c>
      <c r="N10" s="310">
        <v>675922</v>
      </c>
      <c r="O10" s="311">
        <v>704072</v>
      </c>
      <c r="P10" s="312">
        <v>7913</v>
      </c>
      <c r="Q10" s="311">
        <v>8059</v>
      </c>
      <c r="R10" s="313">
        <f t="shared" si="4"/>
        <v>1395966</v>
      </c>
      <c r="S10" s="314">
        <f t="shared" si="5"/>
        <v>0.30029576411322284</v>
      </c>
      <c r="T10" s="315">
        <v>627892</v>
      </c>
      <c r="U10" s="311">
        <v>632651</v>
      </c>
      <c r="V10" s="312">
        <v>8429</v>
      </c>
      <c r="W10" s="311">
        <v>9906</v>
      </c>
      <c r="X10" s="313">
        <f t="shared" si="6"/>
        <v>1278878</v>
      </c>
      <c r="Y10" s="317">
        <f aca="true" t="shared" si="7" ref="Y10:Y17">IF(ISERROR(R10/X10-1),"         /0",IF(R10/X10&gt;5,"  *  ",(R10/X10-1)))</f>
        <v>0.09155525390224861</v>
      </c>
    </row>
    <row r="11" spans="1:25" ht="19.5" customHeight="1">
      <c r="A11" s="318" t="s">
        <v>163</v>
      </c>
      <c r="B11" s="319">
        <v>82263</v>
      </c>
      <c r="C11" s="320">
        <v>77861</v>
      </c>
      <c r="D11" s="321">
        <v>0</v>
      </c>
      <c r="E11" s="320">
        <v>91</v>
      </c>
      <c r="F11" s="322">
        <f t="shared" si="0"/>
        <v>160215</v>
      </c>
      <c r="G11" s="323">
        <f t="shared" si="1"/>
        <v>0.14162727050928006</v>
      </c>
      <c r="H11" s="324">
        <v>76247</v>
      </c>
      <c r="I11" s="320">
        <v>73281</v>
      </c>
      <c r="J11" s="321"/>
      <c r="K11" s="320"/>
      <c r="L11" s="322">
        <f t="shared" si="2"/>
        <v>149528</v>
      </c>
      <c r="M11" s="325">
        <f t="shared" si="3"/>
        <v>0.07147156385426134</v>
      </c>
      <c r="N11" s="319">
        <v>341106</v>
      </c>
      <c r="O11" s="320">
        <v>319082</v>
      </c>
      <c r="P11" s="321">
        <v>0</v>
      </c>
      <c r="Q11" s="320">
        <v>152</v>
      </c>
      <c r="R11" s="322">
        <f t="shared" si="4"/>
        <v>660340</v>
      </c>
      <c r="S11" s="323">
        <f t="shared" si="5"/>
        <v>0.1420502396724029</v>
      </c>
      <c r="T11" s="324">
        <v>313499</v>
      </c>
      <c r="U11" s="320">
        <v>291502</v>
      </c>
      <c r="V11" s="321">
        <v>180</v>
      </c>
      <c r="W11" s="320">
        <v>295</v>
      </c>
      <c r="X11" s="322">
        <f t="shared" si="6"/>
        <v>605476</v>
      </c>
      <c r="Y11" s="326">
        <f t="shared" si="7"/>
        <v>0.09061300530491723</v>
      </c>
    </row>
    <row r="12" spans="1:25" ht="19.5" customHeight="1">
      <c r="A12" s="318" t="s">
        <v>176</v>
      </c>
      <c r="B12" s="319">
        <v>45363</v>
      </c>
      <c r="C12" s="320">
        <v>43436</v>
      </c>
      <c r="D12" s="321">
        <v>0</v>
      </c>
      <c r="E12" s="320">
        <v>0</v>
      </c>
      <c r="F12" s="322">
        <f t="shared" si="0"/>
        <v>88799</v>
      </c>
      <c r="G12" s="323">
        <f aca="true" t="shared" si="8" ref="G12:G20">F12/$F$9</f>
        <v>0.0784967699276195</v>
      </c>
      <c r="H12" s="324">
        <v>39674</v>
      </c>
      <c r="I12" s="320">
        <v>40149</v>
      </c>
      <c r="J12" s="321"/>
      <c r="K12" s="320"/>
      <c r="L12" s="322">
        <f t="shared" si="2"/>
        <v>79823</v>
      </c>
      <c r="M12" s="325">
        <f t="shared" si="3"/>
        <v>0.11244879295441157</v>
      </c>
      <c r="N12" s="319">
        <v>170464</v>
      </c>
      <c r="O12" s="320">
        <v>172398</v>
      </c>
      <c r="P12" s="321"/>
      <c r="Q12" s="320"/>
      <c r="R12" s="322">
        <f t="shared" si="4"/>
        <v>342862</v>
      </c>
      <c r="S12" s="323">
        <f aca="true" t="shared" si="9" ref="S12:S20">R12/$R$9</f>
        <v>0.0737553824916852</v>
      </c>
      <c r="T12" s="324">
        <v>137836</v>
      </c>
      <c r="U12" s="320">
        <v>140464</v>
      </c>
      <c r="V12" s="321">
        <v>109</v>
      </c>
      <c r="W12" s="320">
        <v>116</v>
      </c>
      <c r="X12" s="322">
        <f t="shared" si="6"/>
        <v>278525</v>
      </c>
      <c r="Y12" s="326">
        <f t="shared" si="7"/>
        <v>0.23099183197199524</v>
      </c>
    </row>
    <row r="13" spans="1:25" ht="19.5" customHeight="1">
      <c r="A13" s="318" t="s">
        <v>177</v>
      </c>
      <c r="B13" s="319">
        <v>33337</v>
      </c>
      <c r="C13" s="320">
        <v>30683</v>
      </c>
      <c r="D13" s="321">
        <v>0</v>
      </c>
      <c r="E13" s="320">
        <v>0</v>
      </c>
      <c r="F13" s="322">
        <f t="shared" si="0"/>
        <v>64020</v>
      </c>
      <c r="G13" s="323">
        <f t="shared" si="8"/>
        <v>0.05659256535283281</v>
      </c>
      <c r="H13" s="324">
        <v>29551</v>
      </c>
      <c r="I13" s="320">
        <v>27299</v>
      </c>
      <c r="J13" s="321"/>
      <c r="K13" s="320"/>
      <c r="L13" s="322">
        <f t="shared" si="2"/>
        <v>56850</v>
      </c>
      <c r="M13" s="325">
        <f t="shared" si="3"/>
        <v>0.1261213720316623</v>
      </c>
      <c r="N13" s="319">
        <v>131697</v>
      </c>
      <c r="O13" s="320">
        <v>125246</v>
      </c>
      <c r="P13" s="321"/>
      <c r="Q13" s="320"/>
      <c r="R13" s="322">
        <f t="shared" si="4"/>
        <v>256943</v>
      </c>
      <c r="S13" s="323">
        <f t="shared" si="9"/>
        <v>0.055272760596278</v>
      </c>
      <c r="T13" s="324">
        <v>119802</v>
      </c>
      <c r="U13" s="320">
        <v>114551</v>
      </c>
      <c r="V13" s="321"/>
      <c r="W13" s="320"/>
      <c r="X13" s="322">
        <f t="shared" si="6"/>
        <v>234353</v>
      </c>
      <c r="Y13" s="326">
        <f t="shared" si="7"/>
        <v>0.09639304809411442</v>
      </c>
    </row>
    <row r="14" spans="1:25" ht="19.5" customHeight="1">
      <c r="A14" s="318" t="s">
        <v>178</v>
      </c>
      <c r="B14" s="319">
        <v>24409</v>
      </c>
      <c r="C14" s="320">
        <v>20304</v>
      </c>
      <c r="D14" s="321">
        <v>0</v>
      </c>
      <c r="E14" s="320">
        <v>0</v>
      </c>
      <c r="F14" s="322">
        <f t="shared" si="0"/>
        <v>44713</v>
      </c>
      <c r="G14" s="323">
        <f t="shared" si="8"/>
        <v>0.039525513505486</v>
      </c>
      <c r="H14" s="324">
        <v>12678</v>
      </c>
      <c r="I14" s="320">
        <v>11836</v>
      </c>
      <c r="J14" s="321"/>
      <c r="K14" s="320"/>
      <c r="L14" s="322">
        <f t="shared" si="2"/>
        <v>24514</v>
      </c>
      <c r="M14" s="325">
        <f t="shared" si="3"/>
        <v>0.8239781349432977</v>
      </c>
      <c r="N14" s="319">
        <v>92034</v>
      </c>
      <c r="O14" s="320">
        <v>85007</v>
      </c>
      <c r="P14" s="321"/>
      <c r="Q14" s="320"/>
      <c r="R14" s="322">
        <f t="shared" si="4"/>
        <v>177041</v>
      </c>
      <c r="S14" s="323">
        <f t="shared" si="9"/>
        <v>0.038084496595453675</v>
      </c>
      <c r="T14" s="324">
        <v>52110</v>
      </c>
      <c r="U14" s="320">
        <v>48770</v>
      </c>
      <c r="V14" s="321"/>
      <c r="W14" s="320"/>
      <c r="X14" s="322">
        <f t="shared" si="6"/>
        <v>100880</v>
      </c>
      <c r="Y14" s="326">
        <f t="shared" si="7"/>
        <v>0.7549662965900079</v>
      </c>
    </row>
    <row r="15" spans="1:25" ht="19.5" customHeight="1">
      <c r="A15" s="318" t="s">
        <v>179</v>
      </c>
      <c r="B15" s="319">
        <v>21081</v>
      </c>
      <c r="C15" s="320">
        <v>19092</v>
      </c>
      <c r="D15" s="321">
        <v>0</v>
      </c>
      <c r="E15" s="320">
        <v>0</v>
      </c>
      <c r="F15" s="322">
        <f t="shared" si="0"/>
        <v>40173</v>
      </c>
      <c r="G15" s="323">
        <f t="shared" si="8"/>
        <v>0.035512232551067675</v>
      </c>
      <c r="H15" s="324">
        <v>19241</v>
      </c>
      <c r="I15" s="320">
        <v>18401</v>
      </c>
      <c r="J15" s="321">
        <v>0</v>
      </c>
      <c r="K15" s="320">
        <v>0</v>
      </c>
      <c r="L15" s="322">
        <f t="shared" si="2"/>
        <v>37642</v>
      </c>
      <c r="M15" s="325">
        <f t="shared" si="3"/>
        <v>0.06723872270336329</v>
      </c>
      <c r="N15" s="319">
        <v>63316</v>
      </c>
      <c r="O15" s="320">
        <v>59066</v>
      </c>
      <c r="P15" s="321">
        <v>0</v>
      </c>
      <c r="Q15" s="320">
        <v>0</v>
      </c>
      <c r="R15" s="322">
        <f t="shared" si="4"/>
        <v>122382</v>
      </c>
      <c r="S15" s="323">
        <f t="shared" si="9"/>
        <v>0.026326426434242982</v>
      </c>
      <c r="T15" s="324">
        <v>87618</v>
      </c>
      <c r="U15" s="320">
        <v>82192</v>
      </c>
      <c r="V15" s="321">
        <v>251</v>
      </c>
      <c r="W15" s="320">
        <v>0</v>
      </c>
      <c r="X15" s="322">
        <f t="shared" si="6"/>
        <v>170061</v>
      </c>
      <c r="Y15" s="326">
        <f t="shared" si="7"/>
        <v>-0.2803641046448039</v>
      </c>
    </row>
    <row r="16" spans="1:25" ht="19.5" customHeight="1">
      <c r="A16" s="318" t="s">
        <v>180</v>
      </c>
      <c r="B16" s="319">
        <v>17152</v>
      </c>
      <c r="C16" s="320">
        <v>15061</v>
      </c>
      <c r="D16" s="321">
        <v>0</v>
      </c>
      <c r="E16" s="320">
        <v>0</v>
      </c>
      <c r="F16" s="322">
        <f t="shared" si="0"/>
        <v>32213</v>
      </c>
      <c r="G16" s="323">
        <f t="shared" si="8"/>
        <v>0.028475731141999427</v>
      </c>
      <c r="H16" s="324">
        <v>14890</v>
      </c>
      <c r="I16" s="320">
        <v>13344</v>
      </c>
      <c r="J16" s="321"/>
      <c r="K16" s="320"/>
      <c r="L16" s="322">
        <f t="shared" si="2"/>
        <v>28234</v>
      </c>
      <c r="M16" s="325">
        <f t="shared" si="3"/>
        <v>0.1409293759297301</v>
      </c>
      <c r="N16" s="319">
        <v>73153</v>
      </c>
      <c r="O16" s="320">
        <v>66820</v>
      </c>
      <c r="P16" s="321"/>
      <c r="Q16" s="320"/>
      <c r="R16" s="322">
        <f t="shared" si="4"/>
        <v>139973</v>
      </c>
      <c r="S16" s="323">
        <f t="shared" si="9"/>
        <v>0.030110546381659827</v>
      </c>
      <c r="T16" s="324">
        <v>60433</v>
      </c>
      <c r="U16" s="320">
        <v>55214</v>
      </c>
      <c r="V16" s="321"/>
      <c r="W16" s="320"/>
      <c r="X16" s="322">
        <f t="shared" si="6"/>
        <v>115647</v>
      </c>
      <c r="Y16" s="326">
        <f t="shared" si="7"/>
        <v>0.21034700424567876</v>
      </c>
    </row>
    <row r="17" spans="1:25" ht="19.5" customHeight="1">
      <c r="A17" s="318" t="s">
        <v>181</v>
      </c>
      <c r="B17" s="319">
        <v>16949</v>
      </c>
      <c r="C17" s="320">
        <v>14767</v>
      </c>
      <c r="D17" s="321">
        <v>0</v>
      </c>
      <c r="E17" s="320">
        <v>0</v>
      </c>
      <c r="F17" s="322">
        <f t="shared" si="0"/>
        <v>31716</v>
      </c>
      <c r="G17" s="323">
        <f t="shared" si="8"/>
        <v>0.0280363917952272</v>
      </c>
      <c r="H17" s="324">
        <v>16310</v>
      </c>
      <c r="I17" s="320">
        <v>15049</v>
      </c>
      <c r="J17" s="321"/>
      <c r="K17" s="320"/>
      <c r="L17" s="322">
        <f t="shared" si="2"/>
        <v>31359</v>
      </c>
      <c r="M17" s="325">
        <f t="shared" si="3"/>
        <v>0.011384291590930795</v>
      </c>
      <c r="N17" s="319">
        <v>70127</v>
      </c>
      <c r="O17" s="320">
        <v>65681</v>
      </c>
      <c r="P17" s="321"/>
      <c r="Q17" s="320"/>
      <c r="R17" s="322">
        <f t="shared" si="4"/>
        <v>135808</v>
      </c>
      <c r="S17" s="323">
        <f t="shared" si="9"/>
        <v>0.029214584834221298</v>
      </c>
      <c r="T17" s="324">
        <v>70212</v>
      </c>
      <c r="U17" s="320">
        <v>66642</v>
      </c>
      <c r="V17" s="321"/>
      <c r="W17" s="320"/>
      <c r="X17" s="322">
        <f t="shared" si="6"/>
        <v>136854</v>
      </c>
      <c r="Y17" s="326">
        <f t="shared" si="7"/>
        <v>-0.007643181784967923</v>
      </c>
    </row>
    <row r="18" spans="1:25" ht="19.5" customHeight="1">
      <c r="A18" s="318" t="s">
        <v>182</v>
      </c>
      <c r="B18" s="319">
        <v>15195</v>
      </c>
      <c r="C18" s="320">
        <v>15399</v>
      </c>
      <c r="D18" s="321">
        <v>0</v>
      </c>
      <c r="E18" s="320">
        <v>0</v>
      </c>
      <c r="F18" s="322">
        <f>SUM(B18:E18)</f>
        <v>30594</v>
      </c>
      <c r="G18" s="323">
        <f t="shared" si="8"/>
        <v>0.027044563330280647</v>
      </c>
      <c r="H18" s="324">
        <v>15086</v>
      </c>
      <c r="I18" s="320">
        <v>13804</v>
      </c>
      <c r="J18" s="321"/>
      <c r="K18" s="320"/>
      <c r="L18" s="322">
        <f>SUM(H18:K18)</f>
        <v>28890</v>
      </c>
      <c r="M18" s="325">
        <f>IF(ISERROR(F18/L18-1),"         /0",(F18/L18-1))</f>
        <v>0.058982346832814114</v>
      </c>
      <c r="N18" s="319">
        <v>61374</v>
      </c>
      <c r="O18" s="320">
        <v>59992</v>
      </c>
      <c r="P18" s="321"/>
      <c r="Q18" s="320"/>
      <c r="R18" s="322">
        <f>SUM(N18:Q18)</f>
        <v>121366</v>
      </c>
      <c r="S18" s="323">
        <f t="shared" si="9"/>
        <v>0.026107867747040693</v>
      </c>
      <c r="T18" s="324">
        <v>55620</v>
      </c>
      <c r="U18" s="320">
        <v>54187</v>
      </c>
      <c r="V18" s="321"/>
      <c r="W18" s="320"/>
      <c r="X18" s="322">
        <f>SUM(T18:W18)</f>
        <v>109807</v>
      </c>
      <c r="Y18" s="326">
        <f>IF(ISERROR(R18/X18-1),"         /0",IF(R18/X18&gt;5,"  *  ",(R18/X18-1)))</f>
        <v>0.10526651306383017</v>
      </c>
    </row>
    <row r="19" spans="1:25" ht="19.5" customHeight="1">
      <c r="A19" s="318" t="s">
        <v>183</v>
      </c>
      <c r="B19" s="319">
        <v>13617</v>
      </c>
      <c r="C19" s="320">
        <v>13631</v>
      </c>
      <c r="D19" s="321">
        <v>183</v>
      </c>
      <c r="E19" s="320">
        <v>0</v>
      </c>
      <c r="F19" s="322">
        <f>SUM(B19:E19)</f>
        <v>27431</v>
      </c>
      <c r="G19" s="323">
        <f t="shared" si="8"/>
        <v>0.024248526401024005</v>
      </c>
      <c r="H19" s="324">
        <v>13944</v>
      </c>
      <c r="I19" s="320">
        <v>13097</v>
      </c>
      <c r="J19" s="321"/>
      <c r="K19" s="320"/>
      <c r="L19" s="322">
        <f>SUM(H19:K19)</f>
        <v>27041</v>
      </c>
      <c r="M19" s="325">
        <f>IF(ISERROR(F19/L19-1),"         /0",(F19/L19-1))</f>
        <v>0.014422543544987176</v>
      </c>
      <c r="N19" s="319">
        <v>56950</v>
      </c>
      <c r="O19" s="320">
        <v>54808</v>
      </c>
      <c r="P19" s="321">
        <v>586</v>
      </c>
      <c r="Q19" s="320">
        <v>113</v>
      </c>
      <c r="R19" s="322">
        <f>SUM(N19:Q19)</f>
        <v>112457</v>
      </c>
      <c r="S19" s="323">
        <f t="shared" si="9"/>
        <v>0.024191392014476502</v>
      </c>
      <c r="T19" s="324">
        <v>55346</v>
      </c>
      <c r="U19" s="320">
        <v>52806</v>
      </c>
      <c r="V19" s="321"/>
      <c r="W19" s="320"/>
      <c r="X19" s="322">
        <f>SUM(T19:W19)</f>
        <v>108152</v>
      </c>
      <c r="Y19" s="326">
        <f>IF(ISERROR(R19/X19-1),"         /0",IF(R19/X19&gt;5,"  *  ",(R19/X19-1)))</f>
        <v>0.039805089133811755</v>
      </c>
    </row>
    <row r="20" spans="1:25" ht="19.5" customHeight="1">
      <c r="A20" s="318" t="s">
        <v>184</v>
      </c>
      <c r="B20" s="319">
        <v>14029</v>
      </c>
      <c r="C20" s="320">
        <v>11509</v>
      </c>
      <c r="D20" s="321">
        <v>0</v>
      </c>
      <c r="E20" s="320">
        <v>0</v>
      </c>
      <c r="F20" s="322">
        <f>SUM(B20:E20)</f>
        <v>25538</v>
      </c>
      <c r="G20" s="323">
        <f t="shared" si="8"/>
        <v>0.022575147359897598</v>
      </c>
      <c r="H20" s="324">
        <v>13459</v>
      </c>
      <c r="I20" s="320">
        <v>10119</v>
      </c>
      <c r="J20" s="321"/>
      <c r="K20" s="320"/>
      <c r="L20" s="322">
        <f>SUM(H20:K20)</f>
        <v>23578</v>
      </c>
      <c r="M20" s="325">
        <f>IF(ISERROR(F20/L20-1),"         /0",(F20/L20-1))</f>
        <v>0.08312833997794544</v>
      </c>
      <c r="N20" s="319">
        <v>55108</v>
      </c>
      <c r="O20" s="320">
        <v>45033</v>
      </c>
      <c r="P20" s="321"/>
      <c r="Q20" s="320"/>
      <c r="R20" s="322">
        <f>SUM(N20:Q20)</f>
        <v>100141</v>
      </c>
      <c r="S20" s="323">
        <f t="shared" si="9"/>
        <v>0.02154201328260305</v>
      </c>
      <c r="T20" s="324">
        <v>53059</v>
      </c>
      <c r="U20" s="320">
        <v>43874</v>
      </c>
      <c r="V20" s="321"/>
      <c r="W20" s="320"/>
      <c r="X20" s="322">
        <f>SUM(T20:W20)</f>
        <v>96933</v>
      </c>
      <c r="Y20" s="326">
        <f>IF(ISERROR(R20/X20-1),"         /0",IF(R20/X20&gt;5,"  *  ",(R20/X20-1)))</f>
        <v>0.0330950243982957</v>
      </c>
    </row>
    <row r="21" spans="1:25" ht="19.5" customHeight="1">
      <c r="A21" s="318" t="s">
        <v>185</v>
      </c>
      <c r="B21" s="319">
        <v>12709</v>
      </c>
      <c r="C21" s="320">
        <v>11570</v>
      </c>
      <c r="D21" s="321">
        <v>558</v>
      </c>
      <c r="E21" s="320">
        <v>553</v>
      </c>
      <c r="F21" s="322">
        <f aca="true" t="shared" si="10" ref="F21:F41">SUM(B21:E21)</f>
        <v>25390</v>
      </c>
      <c r="G21" s="323">
        <f t="shared" si="1"/>
        <v>0.02244431793671392</v>
      </c>
      <c r="H21" s="324">
        <v>10811</v>
      </c>
      <c r="I21" s="320">
        <v>9699</v>
      </c>
      <c r="J21" s="321"/>
      <c r="K21" s="320"/>
      <c r="L21" s="322">
        <f aca="true" t="shared" si="11" ref="L21:L41">SUM(H21:K21)</f>
        <v>20510</v>
      </c>
      <c r="M21" s="325">
        <f aca="true" t="shared" si="12" ref="M21:M32">IF(ISERROR(F21/L21-1),"         /0",(F21/L21-1))</f>
        <v>0.23793271574841546</v>
      </c>
      <c r="N21" s="319">
        <v>47361</v>
      </c>
      <c r="O21" s="320">
        <v>44519</v>
      </c>
      <c r="P21" s="321">
        <v>2685</v>
      </c>
      <c r="Q21" s="320">
        <v>2588</v>
      </c>
      <c r="R21" s="322">
        <f aca="true" t="shared" si="13" ref="R21:R41">SUM(N21:Q21)</f>
        <v>97153</v>
      </c>
      <c r="S21" s="323">
        <f t="shared" si="5"/>
        <v>0.020899244230082926</v>
      </c>
      <c r="T21" s="324">
        <v>40385</v>
      </c>
      <c r="U21" s="320">
        <v>38224</v>
      </c>
      <c r="V21" s="321">
        <v>1739</v>
      </c>
      <c r="W21" s="320">
        <v>1651</v>
      </c>
      <c r="X21" s="322">
        <f aca="true" t="shared" si="14" ref="X21:X41">SUM(T21:W21)</f>
        <v>81999</v>
      </c>
      <c r="Y21" s="326">
        <f aca="true" t="shared" si="15" ref="Y21:Y41">IF(ISERROR(R21/X21-1),"         /0",IF(R21/X21&gt;5,"  *  ",(R21/X21-1)))</f>
        <v>0.1848071317942901</v>
      </c>
    </row>
    <row r="22" spans="1:25" ht="19.5" customHeight="1">
      <c r="A22" s="318" t="s">
        <v>186</v>
      </c>
      <c r="B22" s="319">
        <v>12466</v>
      </c>
      <c r="C22" s="320">
        <v>10783</v>
      </c>
      <c r="D22" s="321">
        <v>0</v>
      </c>
      <c r="E22" s="320">
        <v>0</v>
      </c>
      <c r="F22" s="322">
        <f t="shared" si="10"/>
        <v>23249</v>
      </c>
      <c r="G22" s="323">
        <f>F22/$F$9</f>
        <v>0.02055171121349594</v>
      </c>
      <c r="H22" s="324">
        <v>11437</v>
      </c>
      <c r="I22" s="320">
        <v>10152</v>
      </c>
      <c r="J22" s="321"/>
      <c r="K22" s="320"/>
      <c r="L22" s="322">
        <f t="shared" si="11"/>
        <v>21589</v>
      </c>
      <c r="M22" s="325">
        <f t="shared" si="12"/>
        <v>0.07689100931029702</v>
      </c>
      <c r="N22" s="319">
        <v>44043</v>
      </c>
      <c r="O22" s="320">
        <v>43957</v>
      </c>
      <c r="P22" s="321"/>
      <c r="Q22" s="320"/>
      <c r="R22" s="322">
        <f t="shared" si="13"/>
        <v>88000</v>
      </c>
      <c r="S22" s="323">
        <f>R22/$R$9</f>
        <v>0.018930279993899287</v>
      </c>
      <c r="T22" s="324">
        <v>43700</v>
      </c>
      <c r="U22" s="320">
        <v>41921</v>
      </c>
      <c r="V22" s="321"/>
      <c r="W22" s="320"/>
      <c r="X22" s="322">
        <f t="shared" si="14"/>
        <v>85621</v>
      </c>
      <c r="Y22" s="326">
        <f t="shared" si="15"/>
        <v>0.027785239602434064</v>
      </c>
    </row>
    <row r="23" spans="1:25" ht="19.5" customHeight="1">
      <c r="A23" s="318" t="s">
        <v>187</v>
      </c>
      <c r="B23" s="319">
        <v>9490</v>
      </c>
      <c r="C23" s="320">
        <v>9448</v>
      </c>
      <c r="D23" s="321">
        <v>0</v>
      </c>
      <c r="E23" s="320">
        <v>0</v>
      </c>
      <c r="F23" s="322">
        <f t="shared" si="10"/>
        <v>18938</v>
      </c>
      <c r="G23" s="323">
        <f>F23/$F$9</f>
        <v>0.01674086227197669</v>
      </c>
      <c r="H23" s="324">
        <v>10845</v>
      </c>
      <c r="I23" s="320">
        <v>10957</v>
      </c>
      <c r="J23" s="321"/>
      <c r="K23" s="320"/>
      <c r="L23" s="322">
        <f t="shared" si="11"/>
        <v>21802</v>
      </c>
      <c r="M23" s="325">
        <f t="shared" si="12"/>
        <v>-0.13136409503715252</v>
      </c>
      <c r="N23" s="319">
        <v>42906</v>
      </c>
      <c r="O23" s="320">
        <v>41962</v>
      </c>
      <c r="P23" s="321"/>
      <c r="Q23" s="320"/>
      <c r="R23" s="322">
        <f t="shared" si="13"/>
        <v>84868</v>
      </c>
      <c r="S23" s="323">
        <f>R23/$R$9</f>
        <v>0.018256534119570962</v>
      </c>
      <c r="T23" s="324">
        <v>43579</v>
      </c>
      <c r="U23" s="320">
        <v>41907</v>
      </c>
      <c r="V23" s="321"/>
      <c r="W23" s="320"/>
      <c r="X23" s="322">
        <f t="shared" si="14"/>
        <v>85486</v>
      </c>
      <c r="Y23" s="326">
        <f t="shared" si="15"/>
        <v>-0.007229253912921396</v>
      </c>
    </row>
    <row r="24" spans="1:25" ht="19.5" customHeight="1">
      <c r="A24" s="318" t="s">
        <v>160</v>
      </c>
      <c r="B24" s="319">
        <v>10345</v>
      </c>
      <c r="C24" s="320">
        <v>8281</v>
      </c>
      <c r="D24" s="321">
        <v>0</v>
      </c>
      <c r="E24" s="320">
        <v>0</v>
      </c>
      <c r="F24" s="322">
        <f t="shared" si="10"/>
        <v>18626</v>
      </c>
      <c r="G24" s="323">
        <f>F24/$F$9</f>
        <v>0.016465059704184066</v>
      </c>
      <c r="H24" s="324">
        <v>8398</v>
      </c>
      <c r="I24" s="320">
        <v>7452</v>
      </c>
      <c r="J24" s="321"/>
      <c r="K24" s="320"/>
      <c r="L24" s="322">
        <f t="shared" si="11"/>
        <v>15850</v>
      </c>
      <c r="M24" s="325">
        <f t="shared" si="12"/>
        <v>0.17514195583596215</v>
      </c>
      <c r="N24" s="319">
        <v>40306</v>
      </c>
      <c r="O24" s="320">
        <v>33320</v>
      </c>
      <c r="P24" s="321"/>
      <c r="Q24" s="320"/>
      <c r="R24" s="322">
        <f t="shared" si="13"/>
        <v>73626</v>
      </c>
      <c r="S24" s="323">
        <f>R24/$R$9</f>
        <v>0.015838190850350327</v>
      </c>
      <c r="T24" s="324">
        <v>35329</v>
      </c>
      <c r="U24" s="320">
        <v>28921</v>
      </c>
      <c r="V24" s="321"/>
      <c r="W24" s="320"/>
      <c r="X24" s="322">
        <f t="shared" si="14"/>
        <v>64250</v>
      </c>
      <c r="Y24" s="326">
        <f t="shared" si="15"/>
        <v>0.1459299610894942</v>
      </c>
    </row>
    <row r="25" spans="1:25" ht="19.5" customHeight="1">
      <c r="A25" s="318" t="s">
        <v>188</v>
      </c>
      <c r="B25" s="319">
        <v>8619</v>
      </c>
      <c r="C25" s="320">
        <v>8952</v>
      </c>
      <c r="D25" s="321">
        <v>0</v>
      </c>
      <c r="E25" s="320">
        <v>0</v>
      </c>
      <c r="F25" s="322">
        <f t="shared" si="10"/>
        <v>17571</v>
      </c>
      <c r="G25" s="323">
        <f>F25/$F$9</f>
        <v>0.0155324580727058</v>
      </c>
      <c r="H25" s="324">
        <v>15984</v>
      </c>
      <c r="I25" s="320">
        <v>16570</v>
      </c>
      <c r="J25" s="321"/>
      <c r="K25" s="320">
        <v>158</v>
      </c>
      <c r="L25" s="322">
        <f t="shared" si="11"/>
        <v>32712</v>
      </c>
      <c r="M25" s="325">
        <f t="shared" si="12"/>
        <v>-0.4628576669112252</v>
      </c>
      <c r="N25" s="319">
        <v>34884</v>
      </c>
      <c r="O25" s="320">
        <v>33982</v>
      </c>
      <c r="P25" s="321"/>
      <c r="Q25" s="320"/>
      <c r="R25" s="322">
        <f t="shared" si="13"/>
        <v>68866</v>
      </c>
      <c r="S25" s="323">
        <f>R25/$R$9</f>
        <v>0.014814234796134867</v>
      </c>
      <c r="T25" s="324">
        <v>45458</v>
      </c>
      <c r="U25" s="320">
        <v>43930</v>
      </c>
      <c r="V25" s="321">
        <v>148</v>
      </c>
      <c r="W25" s="320">
        <v>306</v>
      </c>
      <c r="X25" s="322">
        <f t="shared" si="14"/>
        <v>89842</v>
      </c>
      <c r="Y25" s="326">
        <f t="shared" si="15"/>
        <v>-0.23347654771710336</v>
      </c>
    </row>
    <row r="26" spans="1:25" ht="19.5" customHeight="1">
      <c r="A26" s="318" t="s">
        <v>189</v>
      </c>
      <c r="B26" s="319">
        <v>7224</v>
      </c>
      <c r="C26" s="320">
        <v>8920</v>
      </c>
      <c r="D26" s="321">
        <v>0</v>
      </c>
      <c r="E26" s="320">
        <v>0</v>
      </c>
      <c r="F26" s="322">
        <f t="shared" si="10"/>
        <v>16144</v>
      </c>
      <c r="G26" s="323">
        <f>F26/$F$9</f>
        <v>0.014271014918090174</v>
      </c>
      <c r="H26" s="324">
        <v>5183</v>
      </c>
      <c r="I26" s="320">
        <v>6274</v>
      </c>
      <c r="J26" s="321">
        <v>1809</v>
      </c>
      <c r="K26" s="320">
        <v>1782</v>
      </c>
      <c r="L26" s="322">
        <f t="shared" si="11"/>
        <v>15048</v>
      </c>
      <c r="M26" s="325">
        <f t="shared" si="12"/>
        <v>0.0728335991493887</v>
      </c>
      <c r="N26" s="319">
        <v>33077</v>
      </c>
      <c r="O26" s="320">
        <v>35759</v>
      </c>
      <c r="P26" s="321"/>
      <c r="Q26" s="320"/>
      <c r="R26" s="322">
        <f t="shared" si="13"/>
        <v>68836</v>
      </c>
      <c r="S26" s="323">
        <f>R26/$R$9</f>
        <v>0.014807781291591493</v>
      </c>
      <c r="T26" s="324">
        <v>19582</v>
      </c>
      <c r="U26" s="320">
        <v>22053</v>
      </c>
      <c r="V26" s="321">
        <v>11382</v>
      </c>
      <c r="W26" s="320">
        <v>11160</v>
      </c>
      <c r="X26" s="322">
        <f t="shared" si="14"/>
        <v>64177</v>
      </c>
      <c r="Y26" s="326">
        <f t="shared" si="15"/>
        <v>0.0725961014070462</v>
      </c>
    </row>
    <row r="27" spans="1:25" ht="19.5" customHeight="1">
      <c r="A27" s="318" t="s">
        <v>190</v>
      </c>
      <c r="B27" s="319">
        <v>8233</v>
      </c>
      <c r="C27" s="320">
        <v>7162</v>
      </c>
      <c r="D27" s="321">
        <v>0</v>
      </c>
      <c r="E27" s="320">
        <v>0</v>
      </c>
      <c r="F27" s="322">
        <f t="shared" si="10"/>
        <v>15395</v>
      </c>
      <c r="G27" s="323">
        <f t="shared" si="1"/>
        <v>0.013608911958870058</v>
      </c>
      <c r="H27" s="324">
        <v>6173</v>
      </c>
      <c r="I27" s="320">
        <v>5165</v>
      </c>
      <c r="J27" s="321"/>
      <c r="K27" s="320"/>
      <c r="L27" s="322">
        <f t="shared" si="11"/>
        <v>11338</v>
      </c>
      <c r="M27" s="325">
        <f t="shared" si="12"/>
        <v>0.3578232492503086</v>
      </c>
      <c r="N27" s="319">
        <v>28006</v>
      </c>
      <c r="O27" s="320">
        <v>25568</v>
      </c>
      <c r="P27" s="321"/>
      <c r="Q27" s="320"/>
      <c r="R27" s="322">
        <f t="shared" si="13"/>
        <v>53574</v>
      </c>
      <c r="S27" s="323">
        <f t="shared" si="5"/>
        <v>0.01152466841355864</v>
      </c>
      <c r="T27" s="324">
        <v>20757</v>
      </c>
      <c r="U27" s="320">
        <v>21370</v>
      </c>
      <c r="V27" s="321"/>
      <c r="W27" s="320"/>
      <c r="X27" s="322">
        <f t="shared" si="14"/>
        <v>42127</v>
      </c>
      <c r="Y27" s="326">
        <f t="shared" si="15"/>
        <v>0.27172597146723</v>
      </c>
    </row>
    <row r="28" spans="1:25" ht="19.5" customHeight="1">
      <c r="A28" s="318" t="s">
        <v>191</v>
      </c>
      <c r="B28" s="319">
        <v>8381</v>
      </c>
      <c r="C28" s="320">
        <v>6582</v>
      </c>
      <c r="D28" s="321">
        <v>0</v>
      </c>
      <c r="E28" s="320">
        <v>0</v>
      </c>
      <c r="F28" s="322">
        <f t="shared" si="10"/>
        <v>14963</v>
      </c>
      <c r="G28" s="323">
        <f t="shared" si="1"/>
        <v>0.013227031480387962</v>
      </c>
      <c r="H28" s="324">
        <v>8332</v>
      </c>
      <c r="I28" s="320">
        <v>5785</v>
      </c>
      <c r="J28" s="321"/>
      <c r="K28" s="320"/>
      <c r="L28" s="322">
        <f t="shared" si="11"/>
        <v>14117</v>
      </c>
      <c r="M28" s="325">
        <f t="shared" si="12"/>
        <v>0.05992774668838985</v>
      </c>
      <c r="N28" s="319">
        <v>32800</v>
      </c>
      <c r="O28" s="320">
        <v>25813</v>
      </c>
      <c r="P28" s="321"/>
      <c r="Q28" s="320"/>
      <c r="R28" s="322">
        <f t="shared" si="13"/>
        <v>58613</v>
      </c>
      <c r="S28" s="323">
        <f t="shared" si="5"/>
        <v>0.012608642060027488</v>
      </c>
      <c r="T28" s="324">
        <v>32137</v>
      </c>
      <c r="U28" s="320">
        <v>24736</v>
      </c>
      <c r="V28" s="321"/>
      <c r="W28" s="320"/>
      <c r="X28" s="322">
        <f t="shared" si="14"/>
        <v>56873</v>
      </c>
      <c r="Y28" s="326">
        <f t="shared" si="15"/>
        <v>0.030594482443338622</v>
      </c>
    </row>
    <row r="29" spans="1:25" ht="19.5" customHeight="1">
      <c r="A29" s="318" t="s">
        <v>192</v>
      </c>
      <c r="B29" s="319">
        <v>7992</v>
      </c>
      <c r="C29" s="320">
        <v>6689</v>
      </c>
      <c r="D29" s="321">
        <v>0</v>
      </c>
      <c r="E29" s="320">
        <v>0</v>
      </c>
      <c r="F29" s="322">
        <f t="shared" si="10"/>
        <v>14681</v>
      </c>
      <c r="G29" s="323">
        <f t="shared" si="1"/>
        <v>0.012977748390267706</v>
      </c>
      <c r="H29" s="324">
        <v>5585</v>
      </c>
      <c r="I29" s="320">
        <v>5190</v>
      </c>
      <c r="J29" s="321"/>
      <c r="K29" s="320"/>
      <c r="L29" s="322">
        <f t="shared" si="11"/>
        <v>10775</v>
      </c>
      <c r="M29" s="325">
        <f t="shared" si="12"/>
        <v>0.36250580046403713</v>
      </c>
      <c r="N29" s="319">
        <v>31309</v>
      </c>
      <c r="O29" s="320">
        <v>26414</v>
      </c>
      <c r="P29" s="321"/>
      <c r="Q29" s="320"/>
      <c r="R29" s="322">
        <f t="shared" si="13"/>
        <v>57723</v>
      </c>
      <c r="S29" s="323">
        <f t="shared" si="5"/>
        <v>0.01241718809190737</v>
      </c>
      <c r="T29" s="324">
        <v>23207</v>
      </c>
      <c r="U29" s="320">
        <v>25058</v>
      </c>
      <c r="V29" s="321"/>
      <c r="W29" s="320"/>
      <c r="X29" s="322">
        <f t="shared" si="14"/>
        <v>48265</v>
      </c>
      <c r="Y29" s="326">
        <f t="shared" si="15"/>
        <v>0.1959598052418936</v>
      </c>
    </row>
    <row r="30" spans="1:25" ht="19.5" customHeight="1">
      <c r="A30" s="318" t="s">
        <v>159</v>
      </c>
      <c r="B30" s="319">
        <v>6875</v>
      </c>
      <c r="C30" s="320">
        <v>5190</v>
      </c>
      <c r="D30" s="321">
        <v>50</v>
      </c>
      <c r="E30" s="320">
        <v>48</v>
      </c>
      <c r="F30" s="322">
        <f t="shared" si="10"/>
        <v>12163</v>
      </c>
      <c r="G30" s="323">
        <f t="shared" si="1"/>
        <v>0.010751880230966971</v>
      </c>
      <c r="H30" s="324">
        <v>7875</v>
      </c>
      <c r="I30" s="320">
        <v>6397</v>
      </c>
      <c r="J30" s="321">
        <v>159</v>
      </c>
      <c r="K30" s="320">
        <v>141</v>
      </c>
      <c r="L30" s="322">
        <f t="shared" si="11"/>
        <v>14572</v>
      </c>
      <c r="M30" s="325">
        <f t="shared" si="12"/>
        <v>-0.16531704639033762</v>
      </c>
      <c r="N30" s="319">
        <v>29024</v>
      </c>
      <c r="O30" s="320">
        <v>26476</v>
      </c>
      <c r="P30" s="321">
        <v>304</v>
      </c>
      <c r="Q30" s="320">
        <v>277</v>
      </c>
      <c r="R30" s="322">
        <f t="shared" si="13"/>
        <v>56081</v>
      </c>
      <c r="S30" s="323">
        <f t="shared" si="5"/>
        <v>0.012063966276566657</v>
      </c>
      <c r="T30" s="324">
        <v>35508</v>
      </c>
      <c r="U30" s="320">
        <v>32328</v>
      </c>
      <c r="V30" s="321">
        <v>159</v>
      </c>
      <c r="W30" s="320">
        <v>141</v>
      </c>
      <c r="X30" s="322">
        <f t="shared" si="14"/>
        <v>68136</v>
      </c>
      <c r="Y30" s="326">
        <f t="shared" si="15"/>
        <v>-0.17692556064341902</v>
      </c>
    </row>
    <row r="31" spans="1:25" ht="19.5" customHeight="1">
      <c r="A31" s="318" t="s">
        <v>193</v>
      </c>
      <c r="B31" s="319">
        <v>6430</v>
      </c>
      <c r="C31" s="320">
        <v>5395</v>
      </c>
      <c r="D31" s="321">
        <v>0</v>
      </c>
      <c r="E31" s="320">
        <v>0</v>
      </c>
      <c r="F31" s="322">
        <f t="shared" si="10"/>
        <v>11825</v>
      </c>
      <c r="G31" s="323">
        <f t="shared" si="1"/>
        <v>0.010453094115858295</v>
      </c>
      <c r="H31" s="324">
        <v>7457</v>
      </c>
      <c r="I31" s="320">
        <v>6774</v>
      </c>
      <c r="J31" s="321"/>
      <c r="K31" s="320"/>
      <c r="L31" s="322">
        <f t="shared" si="11"/>
        <v>14231</v>
      </c>
      <c r="M31" s="325">
        <f t="shared" si="12"/>
        <v>-0.16906752863467078</v>
      </c>
      <c r="N31" s="319">
        <v>29091</v>
      </c>
      <c r="O31" s="320">
        <v>26498</v>
      </c>
      <c r="P31" s="321"/>
      <c r="Q31" s="320"/>
      <c r="R31" s="322">
        <f t="shared" si="13"/>
        <v>55589</v>
      </c>
      <c r="S31" s="323">
        <f t="shared" si="5"/>
        <v>0.011958128802055313</v>
      </c>
      <c r="T31" s="324">
        <v>32279</v>
      </c>
      <c r="U31" s="320">
        <v>29514</v>
      </c>
      <c r="V31" s="321"/>
      <c r="W31" s="320"/>
      <c r="X31" s="322">
        <f t="shared" si="14"/>
        <v>61793</v>
      </c>
      <c r="Y31" s="326">
        <f t="shared" si="15"/>
        <v>-0.10039972165131972</v>
      </c>
    </row>
    <row r="32" spans="1:25" ht="19.5" customHeight="1">
      <c r="A32" s="318" t="s">
        <v>194</v>
      </c>
      <c r="B32" s="319">
        <v>6655</v>
      </c>
      <c r="C32" s="320">
        <v>5119</v>
      </c>
      <c r="D32" s="321">
        <v>0</v>
      </c>
      <c r="E32" s="320">
        <v>0</v>
      </c>
      <c r="F32" s="322">
        <f t="shared" si="10"/>
        <v>11774</v>
      </c>
      <c r="G32" s="323">
        <f t="shared" si="1"/>
        <v>0.01040801100381527</v>
      </c>
      <c r="H32" s="324">
        <v>4628</v>
      </c>
      <c r="I32" s="320">
        <v>3596</v>
      </c>
      <c r="J32" s="321"/>
      <c r="K32" s="320"/>
      <c r="L32" s="322">
        <f t="shared" si="11"/>
        <v>8224</v>
      </c>
      <c r="M32" s="325">
        <f t="shared" si="12"/>
        <v>0.43166342412451364</v>
      </c>
      <c r="N32" s="319">
        <v>27857</v>
      </c>
      <c r="O32" s="320">
        <v>24445</v>
      </c>
      <c r="P32" s="321"/>
      <c r="Q32" s="320"/>
      <c r="R32" s="322">
        <f t="shared" si="13"/>
        <v>52302</v>
      </c>
      <c r="S32" s="323">
        <f t="shared" si="5"/>
        <v>0.011251039820919552</v>
      </c>
      <c r="T32" s="324">
        <v>19937</v>
      </c>
      <c r="U32" s="320">
        <v>17447</v>
      </c>
      <c r="V32" s="321"/>
      <c r="W32" s="320"/>
      <c r="X32" s="322">
        <f t="shared" si="14"/>
        <v>37384</v>
      </c>
      <c r="Y32" s="326">
        <f t="shared" si="15"/>
        <v>0.3990477209501391</v>
      </c>
    </row>
    <row r="33" spans="1:25" ht="19.5" customHeight="1">
      <c r="A33" s="318" t="s">
        <v>195</v>
      </c>
      <c r="B33" s="319">
        <v>5876</v>
      </c>
      <c r="C33" s="320">
        <v>5624</v>
      </c>
      <c r="D33" s="321">
        <v>0</v>
      </c>
      <c r="E33" s="320">
        <v>0</v>
      </c>
      <c r="F33" s="322">
        <f t="shared" si="10"/>
        <v>11500</v>
      </c>
      <c r="G33" s="323">
        <f t="shared" si="1"/>
        <v>0.010165799774407644</v>
      </c>
      <c r="H33" s="324">
        <v>8167</v>
      </c>
      <c r="I33" s="320">
        <v>7151</v>
      </c>
      <c r="J33" s="321"/>
      <c r="K33" s="320"/>
      <c r="L33" s="322">
        <f t="shared" si="11"/>
        <v>15318</v>
      </c>
      <c r="M33" s="325">
        <f aca="true" t="shared" si="16" ref="M33:M41">IF(ISERROR(F33/L33-1),"         /0",(F33/L33-1))</f>
        <v>-0.2492492492492493</v>
      </c>
      <c r="N33" s="319">
        <v>23524</v>
      </c>
      <c r="O33" s="320">
        <v>22023</v>
      </c>
      <c r="P33" s="321">
        <v>0</v>
      </c>
      <c r="Q33" s="320"/>
      <c r="R33" s="322">
        <f t="shared" si="13"/>
        <v>45547</v>
      </c>
      <c r="S33" s="323">
        <f t="shared" si="5"/>
        <v>0.009797925714569668</v>
      </c>
      <c r="T33" s="324">
        <v>49715</v>
      </c>
      <c r="U33" s="320">
        <v>42010</v>
      </c>
      <c r="V33" s="321"/>
      <c r="W33" s="320"/>
      <c r="X33" s="322">
        <f t="shared" si="14"/>
        <v>91725</v>
      </c>
      <c r="Y33" s="326">
        <f t="shared" si="15"/>
        <v>-0.503439629326792</v>
      </c>
    </row>
    <row r="34" spans="1:25" ht="19.5" customHeight="1">
      <c r="A34" s="318" t="s">
        <v>196</v>
      </c>
      <c r="B34" s="319">
        <v>5990</v>
      </c>
      <c r="C34" s="320">
        <v>5352</v>
      </c>
      <c r="D34" s="321">
        <v>0</v>
      </c>
      <c r="E34" s="320">
        <v>0</v>
      </c>
      <c r="F34" s="322">
        <f t="shared" si="10"/>
        <v>11342</v>
      </c>
      <c r="G34" s="323">
        <f t="shared" si="1"/>
        <v>0.010026130525333172</v>
      </c>
      <c r="H34" s="324">
        <v>5999</v>
      </c>
      <c r="I34" s="320">
        <v>6394</v>
      </c>
      <c r="J34" s="321"/>
      <c r="K34" s="320"/>
      <c r="L34" s="322">
        <f t="shared" si="11"/>
        <v>12393</v>
      </c>
      <c r="M34" s="325">
        <f t="shared" si="16"/>
        <v>-0.08480593883643994</v>
      </c>
      <c r="N34" s="319">
        <v>28476</v>
      </c>
      <c r="O34" s="320">
        <v>27310</v>
      </c>
      <c r="P34" s="321">
        <v>33</v>
      </c>
      <c r="Q34" s="320"/>
      <c r="R34" s="322">
        <f t="shared" si="13"/>
        <v>55819</v>
      </c>
      <c r="S34" s="323">
        <f t="shared" si="5"/>
        <v>0.012007605670221185</v>
      </c>
      <c r="T34" s="324">
        <v>32890</v>
      </c>
      <c r="U34" s="320">
        <v>30374</v>
      </c>
      <c r="V34" s="321"/>
      <c r="W34" s="320"/>
      <c r="X34" s="322">
        <f t="shared" si="14"/>
        <v>63264</v>
      </c>
      <c r="Y34" s="326">
        <f t="shared" si="15"/>
        <v>-0.1176814618108245</v>
      </c>
    </row>
    <row r="35" spans="1:25" ht="19.5" customHeight="1">
      <c r="A35" s="318" t="s">
        <v>197</v>
      </c>
      <c r="B35" s="319">
        <v>4815</v>
      </c>
      <c r="C35" s="320">
        <v>4433</v>
      </c>
      <c r="D35" s="321">
        <v>0</v>
      </c>
      <c r="E35" s="320">
        <v>0</v>
      </c>
      <c r="F35" s="322">
        <f t="shared" si="10"/>
        <v>9248</v>
      </c>
      <c r="G35" s="323">
        <f t="shared" si="1"/>
        <v>0.008175070983801902</v>
      </c>
      <c r="H35" s="324">
        <v>4938</v>
      </c>
      <c r="I35" s="320">
        <v>4082</v>
      </c>
      <c r="J35" s="321"/>
      <c r="K35" s="320"/>
      <c r="L35" s="322">
        <f t="shared" si="11"/>
        <v>9020</v>
      </c>
      <c r="M35" s="325">
        <f t="shared" si="16"/>
        <v>0.02527716186252782</v>
      </c>
      <c r="N35" s="319">
        <v>22095</v>
      </c>
      <c r="O35" s="320">
        <v>19691</v>
      </c>
      <c r="P35" s="321"/>
      <c r="Q35" s="320"/>
      <c r="R35" s="322">
        <f t="shared" si="13"/>
        <v>41786</v>
      </c>
      <c r="S35" s="323">
        <f t="shared" si="5"/>
        <v>0.008988871361648587</v>
      </c>
      <c r="T35" s="324">
        <v>16344</v>
      </c>
      <c r="U35" s="320">
        <v>14217</v>
      </c>
      <c r="V35" s="321"/>
      <c r="W35" s="320"/>
      <c r="X35" s="322">
        <f t="shared" si="14"/>
        <v>30561</v>
      </c>
      <c r="Y35" s="326">
        <f t="shared" si="15"/>
        <v>0.3672981905042374</v>
      </c>
    </row>
    <row r="36" spans="1:25" ht="19.5" customHeight="1">
      <c r="A36" s="318" t="s">
        <v>198</v>
      </c>
      <c r="B36" s="319">
        <v>3183</v>
      </c>
      <c r="C36" s="320">
        <v>3114</v>
      </c>
      <c r="D36" s="321">
        <v>0</v>
      </c>
      <c r="E36" s="320">
        <v>0</v>
      </c>
      <c r="F36" s="322">
        <f t="shared" si="10"/>
        <v>6297</v>
      </c>
      <c r="G36" s="323">
        <f t="shared" si="1"/>
        <v>0.0055664383634299935</v>
      </c>
      <c r="H36" s="324">
        <v>4669</v>
      </c>
      <c r="I36" s="320">
        <v>4765</v>
      </c>
      <c r="J36" s="321"/>
      <c r="K36" s="320"/>
      <c r="L36" s="322">
        <f t="shared" si="11"/>
        <v>9434</v>
      </c>
      <c r="M36" s="325">
        <f t="shared" si="16"/>
        <v>-0.3325206699173203</v>
      </c>
      <c r="N36" s="319">
        <v>14342</v>
      </c>
      <c r="O36" s="320">
        <v>13278</v>
      </c>
      <c r="P36" s="321"/>
      <c r="Q36" s="320"/>
      <c r="R36" s="322">
        <f t="shared" si="13"/>
        <v>27620</v>
      </c>
      <c r="S36" s="323">
        <f t="shared" si="5"/>
        <v>0.0059415265162670265</v>
      </c>
      <c r="T36" s="324">
        <v>19755</v>
      </c>
      <c r="U36" s="320">
        <v>18116</v>
      </c>
      <c r="V36" s="321"/>
      <c r="W36" s="320"/>
      <c r="X36" s="322">
        <f t="shared" si="14"/>
        <v>37871</v>
      </c>
      <c r="Y36" s="326">
        <f t="shared" si="15"/>
        <v>-0.27068205222993846</v>
      </c>
    </row>
    <row r="37" spans="1:25" ht="19.5" customHeight="1">
      <c r="A37" s="318" t="s">
        <v>199</v>
      </c>
      <c r="B37" s="319">
        <v>1512</v>
      </c>
      <c r="C37" s="320">
        <v>1830</v>
      </c>
      <c r="D37" s="321">
        <v>0</v>
      </c>
      <c r="E37" s="320">
        <v>0</v>
      </c>
      <c r="F37" s="322">
        <f t="shared" si="10"/>
        <v>3342</v>
      </c>
      <c r="G37" s="323">
        <f t="shared" si="1"/>
        <v>0.002954269812701769</v>
      </c>
      <c r="H37" s="324">
        <v>1983</v>
      </c>
      <c r="I37" s="320">
        <v>2006</v>
      </c>
      <c r="J37" s="321">
        <v>0</v>
      </c>
      <c r="K37" s="320">
        <v>0</v>
      </c>
      <c r="L37" s="322">
        <f t="shared" si="11"/>
        <v>3989</v>
      </c>
      <c r="M37" s="325">
        <f t="shared" si="16"/>
        <v>-0.16219603910754576</v>
      </c>
      <c r="N37" s="319">
        <v>6786</v>
      </c>
      <c r="O37" s="320">
        <v>8425</v>
      </c>
      <c r="P37" s="321"/>
      <c r="Q37" s="320"/>
      <c r="R37" s="322">
        <f t="shared" si="13"/>
        <v>15211</v>
      </c>
      <c r="S37" s="323">
        <f t="shared" si="5"/>
        <v>0.003272141920309114</v>
      </c>
      <c r="T37" s="324">
        <v>5862</v>
      </c>
      <c r="U37" s="320">
        <v>6793</v>
      </c>
      <c r="V37" s="321">
        <v>0</v>
      </c>
      <c r="W37" s="320">
        <v>0</v>
      </c>
      <c r="X37" s="322">
        <f t="shared" si="14"/>
        <v>12655</v>
      </c>
      <c r="Y37" s="326">
        <f t="shared" si="15"/>
        <v>0.2019755037534572</v>
      </c>
    </row>
    <row r="38" spans="1:25" ht="19.5" customHeight="1">
      <c r="A38" s="318" t="s">
        <v>200</v>
      </c>
      <c r="B38" s="319">
        <v>1017</v>
      </c>
      <c r="C38" s="320">
        <v>1014</v>
      </c>
      <c r="D38" s="321">
        <v>0</v>
      </c>
      <c r="E38" s="320">
        <v>0</v>
      </c>
      <c r="F38" s="322">
        <f t="shared" si="10"/>
        <v>2031</v>
      </c>
      <c r="G38" s="323">
        <f t="shared" si="1"/>
        <v>0.0017953686384192978</v>
      </c>
      <c r="H38" s="324">
        <v>737</v>
      </c>
      <c r="I38" s="320">
        <v>685</v>
      </c>
      <c r="J38" s="321"/>
      <c r="K38" s="320"/>
      <c r="L38" s="322">
        <f t="shared" si="11"/>
        <v>1422</v>
      </c>
      <c r="M38" s="325">
        <f t="shared" si="16"/>
        <v>0.4282700421940928</v>
      </c>
      <c r="N38" s="319">
        <v>8251</v>
      </c>
      <c r="O38" s="320">
        <v>8638</v>
      </c>
      <c r="P38" s="321"/>
      <c r="Q38" s="320"/>
      <c r="R38" s="322">
        <f t="shared" si="13"/>
        <v>16889</v>
      </c>
      <c r="S38" s="323">
        <f t="shared" si="5"/>
        <v>0.0036331079411018757</v>
      </c>
      <c r="T38" s="324">
        <v>4993</v>
      </c>
      <c r="U38" s="320">
        <v>4902</v>
      </c>
      <c r="V38" s="321"/>
      <c r="W38" s="320"/>
      <c r="X38" s="322">
        <f t="shared" si="14"/>
        <v>9895</v>
      </c>
      <c r="Y38" s="326">
        <f t="shared" si="15"/>
        <v>0.7068216270843861</v>
      </c>
    </row>
    <row r="39" spans="1:25" ht="19.5" customHeight="1">
      <c r="A39" s="318" t="s">
        <v>201</v>
      </c>
      <c r="B39" s="319">
        <v>602</v>
      </c>
      <c r="C39" s="320">
        <v>646</v>
      </c>
      <c r="D39" s="321">
        <v>0</v>
      </c>
      <c r="E39" s="320">
        <v>0</v>
      </c>
      <c r="F39" s="322">
        <f t="shared" si="10"/>
        <v>1248</v>
      </c>
      <c r="G39" s="323">
        <f t="shared" si="1"/>
        <v>0.0011032102711704991</v>
      </c>
      <c r="H39" s="324">
        <v>1745</v>
      </c>
      <c r="I39" s="320">
        <v>1679</v>
      </c>
      <c r="J39" s="321">
        <v>48</v>
      </c>
      <c r="K39" s="320"/>
      <c r="L39" s="322">
        <f t="shared" si="11"/>
        <v>3472</v>
      </c>
      <c r="M39" s="325">
        <f t="shared" si="16"/>
        <v>-0.6405529953917051</v>
      </c>
      <c r="N39" s="319">
        <v>3563</v>
      </c>
      <c r="O39" s="320">
        <v>3551</v>
      </c>
      <c r="P39" s="321">
        <v>1472</v>
      </c>
      <c r="Q39" s="320">
        <v>1050</v>
      </c>
      <c r="R39" s="322">
        <f t="shared" si="13"/>
        <v>9636</v>
      </c>
      <c r="S39" s="323">
        <f t="shared" si="5"/>
        <v>0.002072865659331972</v>
      </c>
      <c r="T39" s="324">
        <v>9678</v>
      </c>
      <c r="U39" s="320">
        <v>8784</v>
      </c>
      <c r="V39" s="321">
        <v>1445</v>
      </c>
      <c r="W39" s="320">
        <v>926</v>
      </c>
      <c r="X39" s="322">
        <f t="shared" si="14"/>
        <v>20833</v>
      </c>
      <c r="Y39" s="326">
        <f t="shared" si="15"/>
        <v>-0.5374645994335909</v>
      </c>
    </row>
    <row r="40" spans="1:25" ht="19.5" customHeight="1">
      <c r="A40" s="318" t="s">
        <v>202</v>
      </c>
      <c r="B40" s="319">
        <v>411</v>
      </c>
      <c r="C40" s="320">
        <v>810</v>
      </c>
      <c r="D40" s="321">
        <v>0</v>
      </c>
      <c r="E40" s="320">
        <v>0</v>
      </c>
      <c r="F40" s="322">
        <f t="shared" si="10"/>
        <v>1221</v>
      </c>
      <c r="G40" s="323">
        <f t="shared" si="1"/>
        <v>0.001079342741265368</v>
      </c>
      <c r="H40" s="324"/>
      <c r="I40" s="320"/>
      <c r="J40" s="321"/>
      <c r="K40" s="320"/>
      <c r="L40" s="322">
        <f t="shared" si="11"/>
        <v>0</v>
      </c>
      <c r="M40" s="325" t="str">
        <f t="shared" si="16"/>
        <v>         /0</v>
      </c>
      <c r="N40" s="319">
        <v>3117</v>
      </c>
      <c r="O40" s="320">
        <v>4662</v>
      </c>
      <c r="P40" s="321"/>
      <c r="Q40" s="320"/>
      <c r="R40" s="322">
        <f t="shared" si="13"/>
        <v>7779</v>
      </c>
      <c r="S40" s="323">
        <f t="shared" si="5"/>
        <v>0.0016733937280970744</v>
      </c>
      <c r="T40" s="324"/>
      <c r="U40" s="320"/>
      <c r="V40" s="321"/>
      <c r="W40" s="320"/>
      <c r="X40" s="322">
        <f t="shared" si="14"/>
        <v>0</v>
      </c>
      <c r="Y40" s="326" t="str">
        <f t="shared" si="15"/>
        <v>         /0</v>
      </c>
    </row>
    <row r="41" spans="1:25" ht="19.5" customHeight="1" thickBot="1">
      <c r="A41" s="327" t="s">
        <v>169</v>
      </c>
      <c r="B41" s="328">
        <v>169</v>
      </c>
      <c r="C41" s="329">
        <v>0</v>
      </c>
      <c r="D41" s="330">
        <v>485</v>
      </c>
      <c r="E41" s="329">
        <v>340</v>
      </c>
      <c r="F41" s="331">
        <f t="shared" si="10"/>
        <v>994</v>
      </c>
      <c r="G41" s="332">
        <f t="shared" si="1"/>
        <v>0.0008786786935444519</v>
      </c>
      <c r="H41" s="333">
        <v>1180</v>
      </c>
      <c r="I41" s="329">
        <v>1276</v>
      </c>
      <c r="J41" s="330">
        <v>564</v>
      </c>
      <c r="K41" s="329">
        <v>769</v>
      </c>
      <c r="L41" s="331">
        <f t="shared" si="11"/>
        <v>3789</v>
      </c>
      <c r="M41" s="334">
        <f t="shared" si="16"/>
        <v>-0.7376616521509634</v>
      </c>
      <c r="N41" s="328">
        <v>19120</v>
      </c>
      <c r="O41" s="329">
        <v>18843</v>
      </c>
      <c r="P41" s="330">
        <v>4840</v>
      </c>
      <c r="Q41" s="329">
        <v>5037</v>
      </c>
      <c r="R41" s="331">
        <f t="shared" si="13"/>
        <v>47840</v>
      </c>
      <c r="S41" s="332">
        <f t="shared" si="5"/>
        <v>0.010291188578501613</v>
      </c>
      <c r="T41" s="333">
        <v>5974</v>
      </c>
      <c r="U41" s="329">
        <v>6242</v>
      </c>
      <c r="V41" s="330">
        <v>2270</v>
      </c>
      <c r="W41" s="329">
        <v>2872</v>
      </c>
      <c r="X41" s="331">
        <f t="shared" si="14"/>
        <v>17358</v>
      </c>
      <c r="Y41" s="335">
        <f t="shared" si="15"/>
        <v>1.756077889157737</v>
      </c>
    </row>
    <row r="42" ht="6.75" customHeight="1" thickTop="1">
      <c r="A42" s="24"/>
    </row>
    <row r="43" ht="15">
      <c r="A43" s="24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2:Y65536 M42:M65536 Y3 M3 M5:M8 Y5:Y8">
    <cfRule type="cellIs" priority="3" dxfId="99" operator="lessThan" stopIfTrue="1">
      <formula>0</formula>
    </cfRule>
  </conditionalFormatting>
  <conditionalFormatting sqref="Y9:Y41 M9:M41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G6:G8">
    <cfRule type="cellIs" priority="2" dxfId="99" operator="lessThan" stopIfTrue="1">
      <formula>0</formula>
    </cfRule>
  </conditionalFormatting>
  <conditionalFormatting sqref="S6:S8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9.8515625" style="23" customWidth="1"/>
    <col min="2" max="2" width="9.140625" style="23" customWidth="1"/>
    <col min="3" max="3" width="10.7109375" style="23" customWidth="1"/>
    <col min="4" max="4" width="8.57421875" style="23" bestFit="1" customWidth="1"/>
    <col min="5" max="5" width="10.57421875" style="23" bestFit="1" customWidth="1"/>
    <col min="6" max="6" width="10.140625" style="23" customWidth="1"/>
    <col min="7" max="7" width="11.28125" style="23" bestFit="1" customWidth="1"/>
    <col min="8" max="8" width="10.00390625" style="23" customWidth="1"/>
    <col min="9" max="9" width="10.8515625" style="23" bestFit="1" customWidth="1"/>
    <col min="10" max="10" width="9.00390625" style="23" bestFit="1" customWidth="1"/>
    <col min="11" max="11" width="10.57421875" style="23" bestFit="1" customWidth="1"/>
    <col min="12" max="12" width="9.421875" style="23" customWidth="1"/>
    <col min="13" max="13" width="9.57421875" style="23" customWidth="1"/>
    <col min="14" max="14" width="10.7109375" style="23" customWidth="1"/>
    <col min="15" max="15" width="12.421875" style="23" bestFit="1" customWidth="1"/>
    <col min="16" max="16" width="9.421875" style="23" customWidth="1"/>
    <col min="17" max="17" width="10.57421875" style="23" bestFit="1" customWidth="1"/>
    <col min="18" max="18" width="10.421875" style="23" bestFit="1" customWidth="1"/>
    <col min="19" max="19" width="11.28125" style="23" bestFit="1" customWidth="1"/>
    <col min="20" max="20" width="10.421875" style="23" bestFit="1" customWidth="1"/>
    <col min="21" max="21" width="10.28125" style="23" customWidth="1"/>
    <col min="22" max="22" width="9.421875" style="23" customWidth="1"/>
    <col min="23" max="23" width="10.28125" style="23" customWidth="1"/>
    <col min="24" max="24" width="10.57421875" style="23" customWidth="1"/>
    <col min="25" max="25" width="9.8515625" style="23" bestFit="1" customWidth="1"/>
    <col min="26" max="16384" width="8.00390625" style="23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38" t="s">
        <v>42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40"/>
    </row>
    <row r="4" spans="1:25" ht="21" customHeight="1" thickBot="1">
      <c r="A4" s="655" t="s">
        <v>40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32" customFormat="1" ht="19.5" customHeight="1" thickBot="1" thickTop="1">
      <c r="A5" s="641" t="s">
        <v>39</v>
      </c>
      <c r="B5" s="629" t="s">
        <v>33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33" t="s">
        <v>32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2"/>
    </row>
    <row r="6" spans="1:25" s="31" customFormat="1" ht="26.25" customHeight="1" thickBot="1">
      <c r="A6" s="642"/>
      <c r="B6" s="636" t="s">
        <v>154</v>
      </c>
      <c r="C6" s="625"/>
      <c r="D6" s="625"/>
      <c r="E6" s="625"/>
      <c r="F6" s="637"/>
      <c r="G6" s="626" t="s">
        <v>31</v>
      </c>
      <c r="H6" s="636" t="s">
        <v>157</v>
      </c>
      <c r="I6" s="625"/>
      <c r="J6" s="625"/>
      <c r="K6" s="625"/>
      <c r="L6" s="637"/>
      <c r="M6" s="626" t="s">
        <v>30</v>
      </c>
      <c r="N6" s="624" t="s">
        <v>155</v>
      </c>
      <c r="O6" s="625"/>
      <c r="P6" s="625"/>
      <c r="Q6" s="625"/>
      <c r="R6" s="625"/>
      <c r="S6" s="626" t="s">
        <v>31</v>
      </c>
      <c r="T6" s="624" t="s">
        <v>156</v>
      </c>
      <c r="U6" s="625"/>
      <c r="V6" s="625"/>
      <c r="W6" s="625"/>
      <c r="X6" s="625"/>
      <c r="Y6" s="626" t="s">
        <v>30</v>
      </c>
    </row>
    <row r="7" spans="1:25" s="26" customFormat="1" ht="26.25" customHeight="1">
      <c r="A7" s="643"/>
      <c r="B7" s="647" t="s">
        <v>20</v>
      </c>
      <c r="C7" s="648"/>
      <c r="D7" s="645" t="s">
        <v>19</v>
      </c>
      <c r="E7" s="646"/>
      <c r="F7" s="634" t="s">
        <v>15</v>
      </c>
      <c r="G7" s="627"/>
      <c r="H7" s="647" t="s">
        <v>20</v>
      </c>
      <c r="I7" s="648"/>
      <c r="J7" s="645" t="s">
        <v>19</v>
      </c>
      <c r="K7" s="646"/>
      <c r="L7" s="634" t="s">
        <v>15</v>
      </c>
      <c r="M7" s="627"/>
      <c r="N7" s="648" t="s">
        <v>20</v>
      </c>
      <c r="O7" s="648"/>
      <c r="P7" s="653" t="s">
        <v>19</v>
      </c>
      <c r="Q7" s="648"/>
      <c r="R7" s="634" t="s">
        <v>15</v>
      </c>
      <c r="S7" s="627"/>
      <c r="T7" s="654" t="s">
        <v>20</v>
      </c>
      <c r="U7" s="646"/>
      <c r="V7" s="645" t="s">
        <v>19</v>
      </c>
      <c r="W7" s="649"/>
      <c r="X7" s="634" t="s">
        <v>15</v>
      </c>
      <c r="Y7" s="627"/>
    </row>
    <row r="8" spans="1:25" s="26" customFormat="1" ht="16.5" customHeight="1" thickBot="1">
      <c r="A8" s="644"/>
      <c r="B8" s="29" t="s">
        <v>28</v>
      </c>
      <c r="C8" s="27" t="s">
        <v>27</v>
      </c>
      <c r="D8" s="28" t="s">
        <v>28</v>
      </c>
      <c r="E8" s="27" t="s">
        <v>27</v>
      </c>
      <c r="F8" s="635"/>
      <c r="G8" s="628"/>
      <c r="H8" s="29" t="s">
        <v>28</v>
      </c>
      <c r="I8" s="27" t="s">
        <v>27</v>
      </c>
      <c r="J8" s="28" t="s">
        <v>28</v>
      </c>
      <c r="K8" s="27" t="s">
        <v>27</v>
      </c>
      <c r="L8" s="635"/>
      <c r="M8" s="628"/>
      <c r="N8" s="29" t="s">
        <v>28</v>
      </c>
      <c r="O8" s="27" t="s">
        <v>27</v>
      </c>
      <c r="P8" s="28" t="s">
        <v>28</v>
      </c>
      <c r="Q8" s="27" t="s">
        <v>27</v>
      </c>
      <c r="R8" s="635"/>
      <c r="S8" s="628"/>
      <c r="T8" s="29" t="s">
        <v>28</v>
      </c>
      <c r="U8" s="27" t="s">
        <v>27</v>
      </c>
      <c r="V8" s="28" t="s">
        <v>28</v>
      </c>
      <c r="W8" s="27" t="s">
        <v>27</v>
      </c>
      <c r="X8" s="635"/>
      <c r="Y8" s="628"/>
    </row>
    <row r="9" spans="1:25" s="212" customFormat="1" ht="18" customHeight="1" thickBot="1" thickTop="1">
      <c r="A9" s="201" t="s">
        <v>22</v>
      </c>
      <c r="B9" s="203">
        <f>SUM(B10:B43)</f>
        <v>32482.867</v>
      </c>
      <c r="C9" s="204">
        <f>SUM(C10:C43)</f>
        <v>14883.203999999996</v>
      </c>
      <c r="D9" s="205">
        <f>SUM(D10:D43)</f>
        <v>9640.806</v>
      </c>
      <c r="E9" s="204">
        <f>SUM(E10:E43)</f>
        <v>3685.174000000001</v>
      </c>
      <c r="F9" s="206">
        <f>SUM(B9:E9)</f>
        <v>60692.05099999999</v>
      </c>
      <c r="G9" s="526">
        <f>F9/$F$9</f>
        <v>1</v>
      </c>
      <c r="H9" s="208">
        <f>SUM(H10:H43)</f>
        <v>25050.302999999996</v>
      </c>
      <c r="I9" s="204">
        <f>SUM(I10:I43)</f>
        <v>14368.511999999999</v>
      </c>
      <c r="J9" s="205">
        <f>SUM(J10:J43)</f>
        <v>17124.501</v>
      </c>
      <c r="K9" s="204">
        <f>SUM(K10:K43)</f>
        <v>6096.026999999999</v>
      </c>
      <c r="L9" s="206">
        <f>SUM(H9:K9)</f>
        <v>62639.34299999999</v>
      </c>
      <c r="M9" s="209">
        <f>IF(ISERROR(F9/L9-1),"         /0",(F9/L9-1))</f>
        <v>-0.031087363097023535</v>
      </c>
      <c r="N9" s="210">
        <f>SUM(N10:N43)</f>
        <v>113640.91599999998</v>
      </c>
      <c r="O9" s="204">
        <f>SUM(O10:O43)</f>
        <v>60174.242999999995</v>
      </c>
      <c r="P9" s="205">
        <f>SUM(P10:P43)</f>
        <v>31394.010000000002</v>
      </c>
      <c r="Q9" s="204">
        <f>SUM(Q10:Q43)</f>
        <v>14737.265000000001</v>
      </c>
      <c r="R9" s="206">
        <f>SUM(N9:Q9)</f>
        <v>219946.434</v>
      </c>
      <c r="S9" s="526">
        <f>R9/$R$9</f>
        <v>1</v>
      </c>
      <c r="T9" s="208">
        <f>SUM(T10:T43)</f>
        <v>91780.781</v>
      </c>
      <c r="U9" s="204">
        <f>SUM(U10:U43)</f>
        <v>51726.45799999999</v>
      </c>
      <c r="V9" s="205">
        <f>SUM(V10:V43)</f>
        <v>59503.119000000006</v>
      </c>
      <c r="W9" s="204">
        <f>SUM(W10:W43)</f>
        <v>22232.268</v>
      </c>
      <c r="X9" s="206">
        <f>SUM(T9:W9)</f>
        <v>225242.62600000002</v>
      </c>
      <c r="Y9" s="211">
        <f>IF(ISERROR(R9/X9-1),"         /0",(R9/X9-1))</f>
        <v>-0.023513275857474758</v>
      </c>
    </row>
    <row r="10" spans="1:25" ht="19.5" customHeight="1" thickTop="1">
      <c r="A10" s="309" t="s">
        <v>174</v>
      </c>
      <c r="B10" s="310">
        <v>8437.648000000001</v>
      </c>
      <c r="C10" s="311">
        <v>4029.773</v>
      </c>
      <c r="D10" s="312">
        <v>421.58899999999994</v>
      </c>
      <c r="E10" s="311">
        <v>282.033</v>
      </c>
      <c r="F10" s="313">
        <f>SUM(B10:E10)</f>
        <v>13171.043000000001</v>
      </c>
      <c r="G10" s="314">
        <f>F10/$F$9</f>
        <v>0.21701430060420931</v>
      </c>
      <c r="H10" s="315">
        <v>7945.633000000002</v>
      </c>
      <c r="I10" s="311">
        <v>4095.526</v>
      </c>
      <c r="J10" s="312"/>
      <c r="K10" s="311">
        <v>28.827</v>
      </c>
      <c r="L10" s="313">
        <f>SUM(H10:K10)</f>
        <v>12069.986</v>
      </c>
      <c r="M10" s="316">
        <f>IF(ISERROR(F10/L10-1),"         /0",(F10/L10-1))</f>
        <v>0.09122272387059938</v>
      </c>
      <c r="N10" s="310">
        <v>31241.194</v>
      </c>
      <c r="O10" s="311">
        <v>17297.833999999995</v>
      </c>
      <c r="P10" s="312">
        <v>845.87</v>
      </c>
      <c r="Q10" s="311">
        <v>669.011</v>
      </c>
      <c r="R10" s="313">
        <f>SUM(N10:Q10)</f>
        <v>50053.90899999999</v>
      </c>
      <c r="S10" s="314">
        <f>R10/$R$9</f>
        <v>0.22757317811299452</v>
      </c>
      <c r="T10" s="315">
        <v>28898.148999999998</v>
      </c>
      <c r="U10" s="311">
        <v>14088.270999999999</v>
      </c>
      <c r="V10" s="312">
        <v>274.187</v>
      </c>
      <c r="W10" s="311">
        <v>63.986999999999995</v>
      </c>
      <c r="X10" s="313">
        <f>SUM(T10:W10)</f>
        <v>43324.594</v>
      </c>
      <c r="Y10" s="317">
        <f>IF(ISERROR(R10/X10-1),"         /0",IF(R10/X10&gt;5,"  *  ",(R10/X10-1)))</f>
        <v>0.15532320972240377</v>
      </c>
    </row>
    <row r="11" spans="1:25" ht="19.5" customHeight="1">
      <c r="A11" s="318" t="s">
        <v>158</v>
      </c>
      <c r="B11" s="319">
        <v>3747.428</v>
      </c>
      <c r="C11" s="320">
        <v>2605.3999999999996</v>
      </c>
      <c r="D11" s="321">
        <v>3.941</v>
      </c>
      <c r="E11" s="320">
        <v>8.824</v>
      </c>
      <c r="F11" s="322">
        <f>SUM(B11:E11)</f>
        <v>6365.592999999999</v>
      </c>
      <c r="G11" s="323">
        <f>F11/$F$9</f>
        <v>0.10488347147800293</v>
      </c>
      <c r="H11" s="324">
        <v>3731.419</v>
      </c>
      <c r="I11" s="320">
        <v>2839.898</v>
      </c>
      <c r="J11" s="321">
        <v>22.256000000000004</v>
      </c>
      <c r="K11" s="320">
        <v>52.403999999999996</v>
      </c>
      <c r="L11" s="322">
        <f>SUM(H11:K11)</f>
        <v>6645.977000000001</v>
      </c>
      <c r="M11" s="325">
        <f>IF(ISERROR(F11/L11-1),"         /0",(F11/L11-1))</f>
        <v>-0.042188529993408275</v>
      </c>
      <c r="N11" s="319">
        <v>14736.563</v>
      </c>
      <c r="O11" s="320">
        <v>10968.397000000006</v>
      </c>
      <c r="P11" s="321">
        <v>14.06</v>
      </c>
      <c r="Q11" s="320">
        <v>59.319</v>
      </c>
      <c r="R11" s="322">
        <f>SUM(N11:Q11)</f>
        <v>25778.339000000007</v>
      </c>
      <c r="S11" s="323">
        <f>R11/$R$9</f>
        <v>0.11720280493385951</v>
      </c>
      <c r="T11" s="324">
        <v>13553.496000000001</v>
      </c>
      <c r="U11" s="320">
        <v>11221.156000000003</v>
      </c>
      <c r="V11" s="321">
        <v>24.570000000000004</v>
      </c>
      <c r="W11" s="320">
        <v>62.794</v>
      </c>
      <c r="X11" s="322">
        <f>SUM(T11:W11)</f>
        <v>24862.016000000003</v>
      </c>
      <c r="Y11" s="326">
        <f>IF(ISERROR(R11/X11-1),"         /0",IF(R11/X11&gt;5,"  *  ",(R11/X11-1)))</f>
        <v>0.036856343427660976</v>
      </c>
    </row>
    <row r="12" spans="1:25" ht="19.5" customHeight="1">
      <c r="A12" s="318" t="s">
        <v>203</v>
      </c>
      <c r="B12" s="319">
        <v>0</v>
      </c>
      <c r="C12" s="320">
        <v>0</v>
      </c>
      <c r="D12" s="321">
        <v>4221.254</v>
      </c>
      <c r="E12" s="320">
        <v>2035.878</v>
      </c>
      <c r="F12" s="322">
        <f>SUM(B12:E12)</f>
        <v>6257.132</v>
      </c>
      <c r="G12" s="323">
        <f>F12/$F$9</f>
        <v>0.10309640054840132</v>
      </c>
      <c r="H12" s="324"/>
      <c r="I12" s="320"/>
      <c r="J12" s="321">
        <v>3636.541</v>
      </c>
      <c r="K12" s="320">
        <v>2128.2200000000003</v>
      </c>
      <c r="L12" s="322">
        <f>SUM(H12:K12)</f>
        <v>5764.761</v>
      </c>
      <c r="M12" s="325">
        <f>IF(ISERROR(F12/L12-1),"         /0",(F12/L12-1))</f>
        <v>0.08541047928960088</v>
      </c>
      <c r="N12" s="319"/>
      <c r="O12" s="320"/>
      <c r="P12" s="321">
        <v>13844.444</v>
      </c>
      <c r="Q12" s="320">
        <v>7993.996000000001</v>
      </c>
      <c r="R12" s="322">
        <f>SUM(N12:Q12)</f>
        <v>21838.440000000002</v>
      </c>
      <c r="S12" s="323">
        <f>R12/$R$9</f>
        <v>0.09928981162749836</v>
      </c>
      <c r="T12" s="324"/>
      <c r="U12" s="320"/>
      <c r="V12" s="321">
        <v>13320.689999999999</v>
      </c>
      <c r="W12" s="320">
        <v>8056.519</v>
      </c>
      <c r="X12" s="322">
        <f>SUM(T12:W12)</f>
        <v>21377.209</v>
      </c>
      <c r="Y12" s="326">
        <f>IF(ISERROR(R12/X12-1),"         /0",IF(R12/X12&gt;5,"  *  ",(R12/X12-1)))</f>
        <v>0.02157582872488195</v>
      </c>
    </row>
    <row r="13" spans="1:25" ht="19.5" customHeight="1">
      <c r="A13" s="318" t="s">
        <v>204</v>
      </c>
      <c r="B13" s="319">
        <v>5115.1900000000005</v>
      </c>
      <c r="C13" s="320">
        <v>603.4900000000001</v>
      </c>
      <c r="D13" s="321">
        <v>0</v>
      </c>
      <c r="E13" s="320">
        <v>0</v>
      </c>
      <c r="F13" s="322">
        <f>SUM(B13:E13)</f>
        <v>5718.68</v>
      </c>
      <c r="G13" s="323">
        <f>F13/$F$9</f>
        <v>0.0942245303260554</v>
      </c>
      <c r="H13" s="324"/>
      <c r="I13" s="320"/>
      <c r="J13" s="321">
        <v>3790.1639999999998</v>
      </c>
      <c r="K13" s="320">
        <v>683.2760000000001</v>
      </c>
      <c r="L13" s="322">
        <f>SUM(H13:K13)</f>
        <v>4473.44</v>
      </c>
      <c r="M13" s="325">
        <f>IF(ISERROR(F13/L13-1),"         /0",(F13/L13-1))</f>
        <v>0.2783629600486428</v>
      </c>
      <c r="N13" s="319">
        <v>12330.185</v>
      </c>
      <c r="O13" s="320">
        <v>2297.56</v>
      </c>
      <c r="P13" s="321"/>
      <c r="Q13" s="320"/>
      <c r="R13" s="322">
        <f>SUM(N13:Q13)</f>
        <v>14627.744999999999</v>
      </c>
      <c r="S13" s="323">
        <f>R13/$R$9</f>
        <v>0.06650594298791859</v>
      </c>
      <c r="T13" s="324"/>
      <c r="U13" s="320"/>
      <c r="V13" s="321">
        <v>11284.716</v>
      </c>
      <c r="W13" s="320">
        <v>3048.443</v>
      </c>
      <c r="X13" s="322">
        <f>SUM(T13:W13)</f>
        <v>14333.159</v>
      </c>
      <c r="Y13" s="326">
        <f>IF(ISERROR(R13/X13-1),"         /0",IF(R13/X13&gt;5,"  *  ",(R13/X13-1)))</f>
        <v>0.020552761606844605</v>
      </c>
    </row>
    <row r="14" spans="1:25" ht="19.5" customHeight="1">
      <c r="A14" s="318" t="s">
        <v>205</v>
      </c>
      <c r="B14" s="319">
        <v>2105.493</v>
      </c>
      <c r="C14" s="320">
        <v>935.722</v>
      </c>
      <c r="D14" s="321">
        <v>1317.003</v>
      </c>
      <c r="E14" s="320">
        <v>350.831</v>
      </c>
      <c r="F14" s="322">
        <f aca="true" t="shared" si="0" ref="F14:F23">SUM(B14:E14)</f>
        <v>4709.049</v>
      </c>
      <c r="G14" s="323">
        <f aca="true" t="shared" si="1" ref="G14:G23">F14/$F$9</f>
        <v>0.07758922169231026</v>
      </c>
      <c r="H14" s="324">
        <v>1821.0819999999999</v>
      </c>
      <c r="I14" s="320">
        <v>1108.676</v>
      </c>
      <c r="J14" s="321">
        <v>1745.844</v>
      </c>
      <c r="K14" s="320">
        <v>365.669</v>
      </c>
      <c r="L14" s="322">
        <f aca="true" t="shared" si="2" ref="L14:L23">SUM(H14:K14)</f>
        <v>5041.271</v>
      </c>
      <c r="M14" s="325">
        <f aca="true" t="shared" si="3" ref="M14:M23">IF(ISERROR(F14/L14-1),"         /0",(F14/L14-1))</f>
        <v>-0.06590044455059052</v>
      </c>
      <c r="N14" s="319">
        <v>7813.405000000001</v>
      </c>
      <c r="O14" s="320">
        <v>3747.147</v>
      </c>
      <c r="P14" s="321">
        <v>4273.291</v>
      </c>
      <c r="Q14" s="320">
        <v>1591.3629999999998</v>
      </c>
      <c r="R14" s="322">
        <f aca="true" t="shared" si="4" ref="R14:R23">SUM(N14:Q14)</f>
        <v>17425.206000000002</v>
      </c>
      <c r="S14" s="323">
        <f aca="true" t="shared" si="5" ref="S14:S23">R14/$R$9</f>
        <v>0.07922477160961837</v>
      </c>
      <c r="T14" s="324">
        <v>7754.9169999999995</v>
      </c>
      <c r="U14" s="320">
        <v>4192.481</v>
      </c>
      <c r="V14" s="321">
        <v>6261.2390000000005</v>
      </c>
      <c r="W14" s="320">
        <v>1127.3600000000001</v>
      </c>
      <c r="X14" s="322">
        <f aca="true" t="shared" si="6" ref="X14:X23">SUM(T14:W14)</f>
        <v>19335.997</v>
      </c>
      <c r="Y14" s="326">
        <f aca="true" t="shared" si="7" ref="Y14:Y23">IF(ISERROR(R14/X14-1),"         /0",IF(R14/X14&gt;5,"  *  ",(R14/X14-1)))</f>
        <v>-0.09882040217527943</v>
      </c>
    </row>
    <row r="15" spans="1:25" ht="19.5" customHeight="1">
      <c r="A15" s="318" t="s">
        <v>206</v>
      </c>
      <c r="B15" s="319">
        <v>2414.137</v>
      </c>
      <c r="C15" s="320">
        <v>280.70300000000003</v>
      </c>
      <c r="D15" s="321">
        <v>0</v>
      </c>
      <c r="E15" s="320">
        <v>78.19500000000001</v>
      </c>
      <c r="F15" s="322">
        <f t="shared" si="0"/>
        <v>2773.0350000000003</v>
      </c>
      <c r="G15" s="323">
        <f t="shared" si="1"/>
        <v>0.045690250276761955</v>
      </c>
      <c r="H15" s="324">
        <v>2184.422</v>
      </c>
      <c r="I15" s="320">
        <v>318.175</v>
      </c>
      <c r="J15" s="321"/>
      <c r="K15" s="320">
        <v>2.696</v>
      </c>
      <c r="L15" s="322">
        <f t="shared" si="2"/>
        <v>2505.293</v>
      </c>
      <c r="M15" s="325">
        <f t="shared" si="3"/>
        <v>0.10687053370603761</v>
      </c>
      <c r="N15" s="319">
        <v>7262.119</v>
      </c>
      <c r="O15" s="320">
        <v>1015.625</v>
      </c>
      <c r="P15" s="321">
        <v>395.94899999999996</v>
      </c>
      <c r="Q15" s="320">
        <v>128.78</v>
      </c>
      <c r="R15" s="322">
        <f t="shared" si="4"/>
        <v>8802.473</v>
      </c>
      <c r="S15" s="323">
        <f t="shared" si="5"/>
        <v>0.040020985291355074</v>
      </c>
      <c r="T15" s="324">
        <v>6319.6939999999995</v>
      </c>
      <c r="U15" s="320">
        <v>702.973</v>
      </c>
      <c r="V15" s="321"/>
      <c r="W15" s="320">
        <v>21.94</v>
      </c>
      <c r="X15" s="322">
        <f t="shared" si="6"/>
        <v>7044.606999999999</v>
      </c>
      <c r="Y15" s="326">
        <f t="shared" si="7"/>
        <v>0.24953357937497445</v>
      </c>
    </row>
    <row r="16" spans="1:25" ht="19.5" customHeight="1">
      <c r="A16" s="318" t="s">
        <v>207</v>
      </c>
      <c r="B16" s="319">
        <v>1217.864</v>
      </c>
      <c r="C16" s="320">
        <v>1231.709</v>
      </c>
      <c r="D16" s="321">
        <v>0</v>
      </c>
      <c r="E16" s="320">
        <v>0</v>
      </c>
      <c r="F16" s="322">
        <f t="shared" si="0"/>
        <v>2449.5730000000003</v>
      </c>
      <c r="G16" s="323">
        <f t="shared" si="1"/>
        <v>0.04036068907936561</v>
      </c>
      <c r="H16" s="324">
        <v>1091.699</v>
      </c>
      <c r="I16" s="320">
        <v>930.49</v>
      </c>
      <c r="J16" s="321"/>
      <c r="K16" s="320"/>
      <c r="L16" s="322">
        <f t="shared" si="2"/>
        <v>2022.189</v>
      </c>
      <c r="M16" s="325">
        <f t="shared" si="3"/>
        <v>0.21134720839644583</v>
      </c>
      <c r="N16" s="319">
        <v>4328.23</v>
      </c>
      <c r="O16" s="320">
        <v>4333.831</v>
      </c>
      <c r="P16" s="321"/>
      <c r="Q16" s="320"/>
      <c r="R16" s="322">
        <f t="shared" si="4"/>
        <v>8662.061</v>
      </c>
      <c r="S16" s="323">
        <f t="shared" si="5"/>
        <v>0.03938259349092243</v>
      </c>
      <c r="T16" s="324">
        <v>3667.486</v>
      </c>
      <c r="U16" s="320">
        <v>2585.429</v>
      </c>
      <c r="V16" s="321"/>
      <c r="W16" s="320"/>
      <c r="X16" s="322">
        <f t="shared" si="6"/>
        <v>6252.915</v>
      </c>
      <c r="Y16" s="326">
        <f t="shared" si="7"/>
        <v>0.3852836636992507</v>
      </c>
    </row>
    <row r="17" spans="1:25" ht="19.5" customHeight="1">
      <c r="A17" s="318" t="s">
        <v>208</v>
      </c>
      <c r="B17" s="319">
        <v>0</v>
      </c>
      <c r="C17" s="320">
        <v>0</v>
      </c>
      <c r="D17" s="321">
        <v>1302.218</v>
      </c>
      <c r="E17" s="320">
        <v>144.202</v>
      </c>
      <c r="F17" s="322">
        <f>SUM(B17:E17)</f>
        <v>1446.42</v>
      </c>
      <c r="G17" s="323">
        <f>F17/$F$9</f>
        <v>0.023832116004779608</v>
      </c>
      <c r="H17" s="324"/>
      <c r="I17" s="320"/>
      <c r="J17" s="321">
        <v>362.25</v>
      </c>
      <c r="K17" s="320"/>
      <c r="L17" s="322">
        <f>SUM(H17:K17)</f>
        <v>362.25</v>
      </c>
      <c r="M17" s="325">
        <f>IF(ISERROR(F17/L17-1),"         /0",(F17/L17-1))</f>
        <v>2.9928778467908903</v>
      </c>
      <c r="N17" s="319"/>
      <c r="O17" s="320"/>
      <c r="P17" s="321">
        <v>2693.947</v>
      </c>
      <c r="Q17" s="320">
        <v>394.972</v>
      </c>
      <c r="R17" s="322">
        <f>SUM(N17:Q17)</f>
        <v>3088.919</v>
      </c>
      <c r="S17" s="323">
        <f>R17/$R$9</f>
        <v>0.01404396035809337</v>
      </c>
      <c r="T17" s="324"/>
      <c r="U17" s="320"/>
      <c r="V17" s="321">
        <v>2752.751</v>
      </c>
      <c r="W17" s="320"/>
      <c r="X17" s="322">
        <f>SUM(T17:W17)</f>
        <v>2752.751</v>
      </c>
      <c r="Y17" s="326">
        <f>IF(ISERROR(R17/X17-1),"         /0",IF(R17/X17&gt;5,"  *  ",(R17/X17-1)))</f>
        <v>0.12212074393942629</v>
      </c>
    </row>
    <row r="18" spans="1:25" ht="19.5" customHeight="1">
      <c r="A18" s="318" t="s">
        <v>209</v>
      </c>
      <c r="B18" s="319">
        <v>0</v>
      </c>
      <c r="C18" s="320">
        <v>0</v>
      </c>
      <c r="D18" s="321">
        <v>920.866</v>
      </c>
      <c r="E18" s="320">
        <v>396.363</v>
      </c>
      <c r="F18" s="322">
        <f>SUM(B18:E18)</f>
        <v>1317.229</v>
      </c>
      <c r="G18" s="323">
        <f>F18/$F$9</f>
        <v>0.02170348469521981</v>
      </c>
      <c r="H18" s="324"/>
      <c r="I18" s="320"/>
      <c r="J18" s="321"/>
      <c r="K18" s="320"/>
      <c r="L18" s="322">
        <f>SUM(H18:K18)</f>
        <v>0</v>
      </c>
      <c r="M18" s="325" t="str">
        <f>IF(ISERROR(F18/L18-1),"         /0",(F18/L18-1))</f>
        <v>         /0</v>
      </c>
      <c r="N18" s="319"/>
      <c r="O18" s="320"/>
      <c r="P18" s="321">
        <v>2885.652</v>
      </c>
      <c r="Q18" s="320">
        <v>1791.6</v>
      </c>
      <c r="R18" s="322">
        <f>SUM(N18:Q18)</f>
        <v>4677.252</v>
      </c>
      <c r="S18" s="323">
        <f>R18/$R$9</f>
        <v>0.02126541410532712</v>
      </c>
      <c r="T18" s="324"/>
      <c r="U18" s="320"/>
      <c r="V18" s="321"/>
      <c r="W18" s="320"/>
      <c r="X18" s="322">
        <f>SUM(T18:W18)</f>
        <v>0</v>
      </c>
      <c r="Y18" s="326" t="str">
        <f>IF(ISERROR(R18/X18-1),"         /0",IF(R18/X18&gt;5,"  *  ",(R18/X18-1)))</f>
        <v>         /0</v>
      </c>
    </row>
    <row r="19" spans="1:25" ht="19.5" customHeight="1">
      <c r="A19" s="318" t="s">
        <v>183</v>
      </c>
      <c r="B19" s="319">
        <v>367.952</v>
      </c>
      <c r="C19" s="320">
        <v>841.413</v>
      </c>
      <c r="D19" s="321">
        <v>0</v>
      </c>
      <c r="E19" s="320">
        <v>0</v>
      </c>
      <c r="F19" s="322">
        <f>SUM(B19:E19)</f>
        <v>1209.365</v>
      </c>
      <c r="G19" s="323">
        <f>F19/$F$9</f>
        <v>0.019926250309122033</v>
      </c>
      <c r="H19" s="324">
        <v>432.094</v>
      </c>
      <c r="I19" s="320">
        <v>388.246</v>
      </c>
      <c r="J19" s="321"/>
      <c r="K19" s="320"/>
      <c r="L19" s="322">
        <f>SUM(H19:K19)</f>
        <v>820.3399999999999</v>
      </c>
      <c r="M19" s="325">
        <f>IF(ISERROR(F19/L19-1),"         /0",(F19/L19-1))</f>
        <v>0.47422410220152633</v>
      </c>
      <c r="N19" s="319">
        <v>1231.998</v>
      </c>
      <c r="O19" s="320">
        <v>2846.1130000000003</v>
      </c>
      <c r="P19" s="321">
        <v>12.344</v>
      </c>
      <c r="Q19" s="320">
        <v>0</v>
      </c>
      <c r="R19" s="322">
        <f>SUM(N19:Q19)</f>
        <v>4090.4550000000004</v>
      </c>
      <c r="S19" s="323">
        <f>R19/$R$9</f>
        <v>0.018597505427162327</v>
      </c>
      <c r="T19" s="324">
        <v>1625.646</v>
      </c>
      <c r="U19" s="320">
        <v>1977.0400000000004</v>
      </c>
      <c r="V19" s="321"/>
      <c r="W19" s="320"/>
      <c r="X19" s="322">
        <f>SUM(T19:W19)</f>
        <v>3602.6860000000006</v>
      </c>
      <c r="Y19" s="326">
        <f>IF(ISERROR(R19/X19-1),"         /0",IF(R19/X19&gt;5,"  *  ",(R19/X19-1)))</f>
        <v>0.13539037262753384</v>
      </c>
    </row>
    <row r="20" spans="1:25" ht="19.5" customHeight="1">
      <c r="A20" s="318" t="s">
        <v>171</v>
      </c>
      <c r="B20" s="319">
        <v>224.98</v>
      </c>
      <c r="C20" s="320">
        <v>245.647</v>
      </c>
      <c r="D20" s="321">
        <v>478.683</v>
      </c>
      <c r="E20" s="320">
        <v>223.27</v>
      </c>
      <c r="F20" s="322">
        <f>SUM(B20:E20)</f>
        <v>1172.58</v>
      </c>
      <c r="G20" s="323">
        <f>F20/$F$9</f>
        <v>0.019320157758385855</v>
      </c>
      <c r="H20" s="324">
        <v>492.10299999999995</v>
      </c>
      <c r="I20" s="320">
        <v>361.952</v>
      </c>
      <c r="J20" s="321">
        <v>532.643</v>
      </c>
      <c r="K20" s="320">
        <v>311.101</v>
      </c>
      <c r="L20" s="322">
        <f>SUM(H20:K20)</f>
        <v>1697.799</v>
      </c>
      <c r="M20" s="325">
        <f>IF(ISERROR(F20/L20-1),"         /0",(F20/L20-1))</f>
        <v>-0.30935287392677224</v>
      </c>
      <c r="N20" s="319">
        <v>909.2889999999999</v>
      </c>
      <c r="O20" s="320">
        <v>932.687</v>
      </c>
      <c r="P20" s="321">
        <v>1671.0289999999998</v>
      </c>
      <c r="Q20" s="320">
        <v>1088.756</v>
      </c>
      <c r="R20" s="322">
        <f>SUM(N20:Q20)</f>
        <v>4601.7609999999995</v>
      </c>
      <c r="S20" s="323">
        <f>R20/$R$9</f>
        <v>0.020922189627316255</v>
      </c>
      <c r="T20" s="324">
        <v>1635.6870000000001</v>
      </c>
      <c r="U20" s="320">
        <v>1030.808</v>
      </c>
      <c r="V20" s="321">
        <v>2337.506</v>
      </c>
      <c r="W20" s="320">
        <v>1108.024</v>
      </c>
      <c r="X20" s="322">
        <f>SUM(T20:W20)</f>
        <v>6112.025</v>
      </c>
      <c r="Y20" s="326">
        <f>IF(ISERROR(R20/X20-1),"         /0",IF(R20/X20&gt;5,"  *  ",(R20/X20-1)))</f>
        <v>-0.24709715683427347</v>
      </c>
    </row>
    <row r="21" spans="1:25" ht="19.5" customHeight="1">
      <c r="A21" s="318" t="s">
        <v>170</v>
      </c>
      <c r="B21" s="319">
        <v>561.9010000000001</v>
      </c>
      <c r="C21" s="320">
        <v>459.596</v>
      </c>
      <c r="D21" s="321">
        <v>0</v>
      </c>
      <c r="E21" s="320">
        <v>0</v>
      </c>
      <c r="F21" s="322">
        <f>SUM(B21:E21)</f>
        <v>1021.4970000000001</v>
      </c>
      <c r="G21" s="323">
        <f>F21/$F$9</f>
        <v>0.016830820233773285</v>
      </c>
      <c r="H21" s="324">
        <v>539.709</v>
      </c>
      <c r="I21" s="320">
        <v>487.078</v>
      </c>
      <c r="J21" s="321"/>
      <c r="K21" s="320"/>
      <c r="L21" s="322">
        <f>SUM(H21:K21)</f>
        <v>1026.7869999999998</v>
      </c>
      <c r="M21" s="325">
        <f>IF(ISERROR(F21/L21-1),"         /0",(F21/L21-1))</f>
        <v>-0.005151993548807798</v>
      </c>
      <c r="N21" s="319">
        <v>1909.8359999999998</v>
      </c>
      <c r="O21" s="320">
        <v>1581.855</v>
      </c>
      <c r="P21" s="321"/>
      <c r="Q21" s="320"/>
      <c r="R21" s="322">
        <f>SUM(N21:Q21)</f>
        <v>3491.691</v>
      </c>
      <c r="S21" s="323">
        <f>R21/$R$9</f>
        <v>0.015875188046922367</v>
      </c>
      <c r="T21" s="324">
        <v>1860.875</v>
      </c>
      <c r="U21" s="320">
        <v>1483.6670000000001</v>
      </c>
      <c r="V21" s="321"/>
      <c r="W21" s="320"/>
      <c r="X21" s="322">
        <f>SUM(T21:W21)</f>
        <v>3344.5420000000004</v>
      </c>
      <c r="Y21" s="326">
        <f>IF(ISERROR(R21/X21-1),"         /0",IF(R21/X21&gt;5,"  *  ",(R21/X21-1)))</f>
        <v>0.04399675650657087</v>
      </c>
    </row>
    <row r="22" spans="1:25" ht="19.5" customHeight="1">
      <c r="A22" s="318" t="s">
        <v>210</v>
      </c>
      <c r="B22" s="319">
        <v>720.5120000000001</v>
      </c>
      <c r="C22" s="320">
        <v>277.642</v>
      </c>
      <c r="D22" s="321">
        <v>0</v>
      </c>
      <c r="E22" s="320">
        <v>0</v>
      </c>
      <c r="F22" s="322">
        <f t="shared" si="0"/>
        <v>998.154</v>
      </c>
      <c r="G22" s="323">
        <f t="shared" si="1"/>
        <v>0.016446206439785668</v>
      </c>
      <c r="H22" s="324">
        <v>742.083</v>
      </c>
      <c r="I22" s="320">
        <v>342.68</v>
      </c>
      <c r="J22" s="321"/>
      <c r="K22" s="320"/>
      <c r="L22" s="322">
        <f t="shared" si="2"/>
        <v>1084.763</v>
      </c>
      <c r="M22" s="325">
        <f t="shared" si="3"/>
        <v>-0.07984140314520305</v>
      </c>
      <c r="N22" s="319">
        <v>3187.363</v>
      </c>
      <c r="O22" s="320">
        <v>1223.512</v>
      </c>
      <c r="P22" s="321"/>
      <c r="Q22" s="320"/>
      <c r="R22" s="322">
        <f t="shared" si="4"/>
        <v>4410.875</v>
      </c>
      <c r="S22" s="323">
        <f t="shared" si="5"/>
        <v>0.020054314679182294</v>
      </c>
      <c r="T22" s="324">
        <v>3344.9220000000005</v>
      </c>
      <c r="U22" s="320">
        <v>1673.2879999999998</v>
      </c>
      <c r="V22" s="321"/>
      <c r="W22" s="320"/>
      <c r="X22" s="322">
        <f t="shared" si="6"/>
        <v>5018.21</v>
      </c>
      <c r="Y22" s="326">
        <f t="shared" si="7"/>
        <v>-0.12102622249766348</v>
      </c>
    </row>
    <row r="23" spans="1:25" ht="19.5" customHeight="1">
      <c r="A23" s="318" t="s">
        <v>211</v>
      </c>
      <c r="B23" s="319">
        <v>911.498</v>
      </c>
      <c r="C23" s="320">
        <v>58.517</v>
      </c>
      <c r="D23" s="321">
        <v>0</v>
      </c>
      <c r="E23" s="320">
        <v>0</v>
      </c>
      <c r="F23" s="322">
        <f t="shared" si="0"/>
        <v>970.0150000000001</v>
      </c>
      <c r="G23" s="323">
        <f t="shared" si="1"/>
        <v>0.015982570765321478</v>
      </c>
      <c r="H23" s="324">
        <v>47.52</v>
      </c>
      <c r="I23" s="320">
        <v>84.184</v>
      </c>
      <c r="J23" s="321"/>
      <c r="K23" s="320"/>
      <c r="L23" s="322">
        <f t="shared" si="2"/>
        <v>131.704</v>
      </c>
      <c r="M23" s="325">
        <f t="shared" si="3"/>
        <v>6.365114195468627</v>
      </c>
      <c r="N23" s="319">
        <v>2806.4040000000005</v>
      </c>
      <c r="O23" s="320">
        <v>143.95399999999998</v>
      </c>
      <c r="P23" s="321"/>
      <c r="Q23" s="320"/>
      <c r="R23" s="322">
        <f t="shared" si="4"/>
        <v>2950.3580000000006</v>
      </c>
      <c r="S23" s="323">
        <f t="shared" si="5"/>
        <v>0.013413984243090754</v>
      </c>
      <c r="T23" s="324">
        <v>47.52</v>
      </c>
      <c r="U23" s="320">
        <v>84.184</v>
      </c>
      <c r="V23" s="321"/>
      <c r="W23" s="320"/>
      <c r="X23" s="322">
        <f t="shared" si="6"/>
        <v>131.704</v>
      </c>
      <c r="Y23" s="326" t="str">
        <f t="shared" si="7"/>
        <v>  *  </v>
      </c>
    </row>
    <row r="24" spans="1:25" ht="19.5" customHeight="1">
      <c r="A24" s="318" t="s">
        <v>173</v>
      </c>
      <c r="B24" s="319">
        <v>644.965</v>
      </c>
      <c r="C24" s="320">
        <v>213.487</v>
      </c>
      <c r="D24" s="321">
        <v>16.146</v>
      </c>
      <c r="E24" s="320">
        <v>14.056</v>
      </c>
      <c r="F24" s="322">
        <f>SUM(B24:E24)</f>
        <v>888.654</v>
      </c>
      <c r="G24" s="323">
        <f>F24/$F$9</f>
        <v>0.01464201629963041</v>
      </c>
      <c r="H24" s="324">
        <v>491.96999999999997</v>
      </c>
      <c r="I24" s="320">
        <v>191.45</v>
      </c>
      <c r="J24" s="321"/>
      <c r="K24" s="320"/>
      <c r="L24" s="322">
        <f>SUM(H24:K24)</f>
        <v>683.42</v>
      </c>
      <c r="M24" s="325">
        <f aca="true" t="shared" si="8" ref="M24:M30">IF(ISERROR(F24/L24-1),"         /0",(F24/L24-1))</f>
        <v>0.30030435164320624</v>
      </c>
      <c r="N24" s="319">
        <v>2106.627</v>
      </c>
      <c r="O24" s="320">
        <v>817.6039999999999</v>
      </c>
      <c r="P24" s="321">
        <v>29.106</v>
      </c>
      <c r="Q24" s="320">
        <v>14.056</v>
      </c>
      <c r="R24" s="322">
        <f>SUM(N24:Q24)</f>
        <v>2967.393</v>
      </c>
      <c r="S24" s="323">
        <f>R24/$R$9</f>
        <v>0.013491434919103984</v>
      </c>
      <c r="T24" s="324">
        <v>1507.7619999999997</v>
      </c>
      <c r="U24" s="320">
        <v>731.4619999999999</v>
      </c>
      <c r="V24" s="321"/>
      <c r="W24" s="320"/>
      <c r="X24" s="322">
        <f>SUM(T24:W24)</f>
        <v>2239.2239999999997</v>
      </c>
      <c r="Y24" s="326">
        <f>IF(ISERROR(R24/X24-1),"         /0",IF(R24/X24&gt;5,"  *  ",(R24/X24-1)))</f>
        <v>0.32518810087780436</v>
      </c>
    </row>
    <row r="25" spans="1:25" ht="19.5" customHeight="1">
      <c r="A25" s="318" t="s">
        <v>212</v>
      </c>
      <c r="B25" s="319">
        <v>760.765</v>
      </c>
      <c r="C25" s="320">
        <v>86.072</v>
      </c>
      <c r="D25" s="321">
        <v>0</v>
      </c>
      <c r="E25" s="320">
        <v>0</v>
      </c>
      <c r="F25" s="322">
        <f aca="true" t="shared" si="9" ref="F25:F30">SUM(B25:E25)</f>
        <v>846.837</v>
      </c>
      <c r="G25" s="323">
        <f aca="true" t="shared" si="10" ref="G25:G30">F25/$F$9</f>
        <v>0.013953013385558516</v>
      </c>
      <c r="H25" s="324">
        <v>749.777</v>
      </c>
      <c r="I25" s="320">
        <v>83.381</v>
      </c>
      <c r="J25" s="321"/>
      <c r="K25" s="320"/>
      <c r="L25" s="322">
        <f aca="true" t="shared" si="11" ref="L25:L30">SUM(H25:K25)</f>
        <v>833.158</v>
      </c>
      <c r="M25" s="325">
        <f t="shared" si="8"/>
        <v>0.016418254400725862</v>
      </c>
      <c r="N25" s="319">
        <v>3151.1519999999996</v>
      </c>
      <c r="O25" s="320">
        <v>326.127</v>
      </c>
      <c r="P25" s="321"/>
      <c r="Q25" s="320"/>
      <c r="R25" s="322">
        <f aca="true" t="shared" si="12" ref="R25:R30">SUM(N25:Q25)</f>
        <v>3477.2789999999995</v>
      </c>
      <c r="S25" s="323">
        <f aca="true" t="shared" si="13" ref="S25:S30">R25/$R$9</f>
        <v>0.015809663001856166</v>
      </c>
      <c r="T25" s="324">
        <v>3316.508</v>
      </c>
      <c r="U25" s="320">
        <v>236.77599999999998</v>
      </c>
      <c r="V25" s="321"/>
      <c r="W25" s="320"/>
      <c r="X25" s="322">
        <f aca="true" t="shared" si="14" ref="X25:X30">SUM(T25:W25)</f>
        <v>3553.2839999999997</v>
      </c>
      <c r="Y25" s="326">
        <f aca="true" t="shared" si="15" ref="Y25:Y30">IF(ISERROR(R25/X25-1),"         /0",IF(R25/X25&gt;5,"  *  ",(R25/X25-1)))</f>
        <v>-0.02139007183214181</v>
      </c>
    </row>
    <row r="26" spans="1:25" ht="19.5" customHeight="1">
      <c r="A26" s="318" t="s">
        <v>213</v>
      </c>
      <c r="B26" s="319">
        <v>376.278</v>
      </c>
      <c r="C26" s="320">
        <v>455.173</v>
      </c>
      <c r="D26" s="321">
        <v>0</v>
      </c>
      <c r="E26" s="320">
        <v>0</v>
      </c>
      <c r="F26" s="322">
        <f t="shared" si="9"/>
        <v>831.451</v>
      </c>
      <c r="G26" s="323">
        <f t="shared" si="10"/>
        <v>0.013699504075088846</v>
      </c>
      <c r="H26" s="324">
        <v>402.237</v>
      </c>
      <c r="I26" s="320">
        <v>413.902</v>
      </c>
      <c r="J26" s="321"/>
      <c r="K26" s="320"/>
      <c r="L26" s="322">
        <f t="shared" si="11"/>
        <v>816.139</v>
      </c>
      <c r="M26" s="325">
        <f t="shared" si="8"/>
        <v>0.018761509987881952</v>
      </c>
      <c r="N26" s="319">
        <v>1496.8410000000001</v>
      </c>
      <c r="O26" s="320">
        <v>1712.715</v>
      </c>
      <c r="P26" s="321">
        <v>122.381</v>
      </c>
      <c r="Q26" s="320">
        <v>0</v>
      </c>
      <c r="R26" s="322">
        <f t="shared" si="12"/>
        <v>3331.937</v>
      </c>
      <c r="S26" s="323">
        <f t="shared" si="13"/>
        <v>0.015148856652979424</v>
      </c>
      <c r="T26" s="324">
        <v>1498.576</v>
      </c>
      <c r="U26" s="320">
        <v>1456.1560000000002</v>
      </c>
      <c r="V26" s="321"/>
      <c r="W26" s="320"/>
      <c r="X26" s="322">
        <f t="shared" si="14"/>
        <v>2954.732</v>
      </c>
      <c r="Y26" s="326">
        <f t="shared" si="15"/>
        <v>0.12766132427577181</v>
      </c>
    </row>
    <row r="27" spans="1:25" ht="19.5" customHeight="1">
      <c r="A27" s="318" t="s">
        <v>199</v>
      </c>
      <c r="B27" s="319">
        <v>571.9399999999999</v>
      </c>
      <c r="C27" s="320">
        <v>144.345</v>
      </c>
      <c r="D27" s="321">
        <v>0</v>
      </c>
      <c r="E27" s="320">
        <v>0</v>
      </c>
      <c r="F27" s="322">
        <f t="shared" si="9"/>
        <v>716.285</v>
      </c>
      <c r="G27" s="323">
        <f t="shared" si="10"/>
        <v>0.011801957393069482</v>
      </c>
      <c r="H27" s="324">
        <v>0</v>
      </c>
      <c r="I27" s="320">
        <v>0</v>
      </c>
      <c r="J27" s="321">
        <v>193.902</v>
      </c>
      <c r="K27" s="320">
        <v>105.02799999999999</v>
      </c>
      <c r="L27" s="322">
        <f t="shared" si="11"/>
        <v>298.92999999999995</v>
      </c>
      <c r="M27" s="325">
        <f t="shared" si="8"/>
        <v>1.39616298129997</v>
      </c>
      <c r="N27" s="319">
        <v>2626.111</v>
      </c>
      <c r="O27" s="320">
        <v>634.499</v>
      </c>
      <c r="P27" s="321"/>
      <c r="Q27" s="320"/>
      <c r="R27" s="322">
        <f t="shared" si="12"/>
        <v>3260.6099999999997</v>
      </c>
      <c r="S27" s="323">
        <f t="shared" si="13"/>
        <v>0.014824564057264959</v>
      </c>
      <c r="T27" s="324">
        <v>0</v>
      </c>
      <c r="U27" s="320">
        <v>0</v>
      </c>
      <c r="V27" s="321">
        <v>519.671</v>
      </c>
      <c r="W27" s="320">
        <v>305.21799999999996</v>
      </c>
      <c r="X27" s="322">
        <f t="shared" si="14"/>
        <v>824.889</v>
      </c>
      <c r="Y27" s="326">
        <f t="shared" si="15"/>
        <v>2.9527863748940764</v>
      </c>
    </row>
    <row r="28" spans="1:25" ht="19.5" customHeight="1">
      <c r="A28" s="318" t="s">
        <v>214</v>
      </c>
      <c r="B28" s="319">
        <v>651.602</v>
      </c>
      <c r="C28" s="320">
        <v>12.389</v>
      </c>
      <c r="D28" s="321">
        <v>0</v>
      </c>
      <c r="E28" s="320">
        <v>0</v>
      </c>
      <c r="F28" s="322">
        <f t="shared" si="9"/>
        <v>663.991</v>
      </c>
      <c r="G28" s="323">
        <f t="shared" si="10"/>
        <v>0.010940328907322642</v>
      </c>
      <c r="H28" s="324">
        <v>1462.284</v>
      </c>
      <c r="I28" s="320">
        <v>156.67999999999998</v>
      </c>
      <c r="J28" s="321"/>
      <c r="K28" s="320"/>
      <c r="L28" s="322">
        <f t="shared" si="11"/>
        <v>1618.9640000000002</v>
      </c>
      <c r="M28" s="325">
        <f t="shared" si="8"/>
        <v>-0.5898667295875635</v>
      </c>
      <c r="N28" s="319">
        <v>2541.7329999999997</v>
      </c>
      <c r="O28" s="320">
        <v>104.30799999999999</v>
      </c>
      <c r="P28" s="321"/>
      <c r="Q28" s="320"/>
      <c r="R28" s="322">
        <f t="shared" si="12"/>
        <v>2646.0409999999997</v>
      </c>
      <c r="S28" s="323">
        <f t="shared" si="13"/>
        <v>0.012030388271718921</v>
      </c>
      <c r="T28" s="324">
        <v>5474.089</v>
      </c>
      <c r="U28" s="320">
        <v>342.757</v>
      </c>
      <c r="V28" s="321">
        <v>47.401</v>
      </c>
      <c r="W28" s="320"/>
      <c r="X28" s="322">
        <f t="shared" si="14"/>
        <v>5864.246999999999</v>
      </c>
      <c r="Y28" s="326">
        <f t="shared" si="15"/>
        <v>-0.548784183203743</v>
      </c>
    </row>
    <row r="29" spans="1:25" ht="19.5" customHeight="1">
      <c r="A29" s="318" t="s">
        <v>184</v>
      </c>
      <c r="B29" s="319">
        <v>198.678</v>
      </c>
      <c r="C29" s="320">
        <v>395.444</v>
      </c>
      <c r="D29" s="321">
        <v>0</v>
      </c>
      <c r="E29" s="320">
        <v>0</v>
      </c>
      <c r="F29" s="322">
        <f t="shared" si="9"/>
        <v>594.1220000000001</v>
      </c>
      <c r="G29" s="323">
        <f t="shared" si="10"/>
        <v>0.009789123784925313</v>
      </c>
      <c r="H29" s="324">
        <v>213.301</v>
      </c>
      <c r="I29" s="320">
        <v>398.901</v>
      </c>
      <c r="J29" s="321"/>
      <c r="K29" s="320"/>
      <c r="L29" s="322">
        <f t="shared" si="11"/>
        <v>612.202</v>
      </c>
      <c r="M29" s="325">
        <f t="shared" si="8"/>
        <v>-0.02953273592703054</v>
      </c>
      <c r="N29" s="319">
        <v>746.5640000000001</v>
      </c>
      <c r="O29" s="320">
        <v>1363.534</v>
      </c>
      <c r="P29" s="321"/>
      <c r="Q29" s="320"/>
      <c r="R29" s="322">
        <f t="shared" si="12"/>
        <v>2110.098</v>
      </c>
      <c r="S29" s="323">
        <f t="shared" si="13"/>
        <v>0.009593690434644645</v>
      </c>
      <c r="T29" s="324">
        <v>827.1559999999998</v>
      </c>
      <c r="U29" s="320">
        <v>1487.601</v>
      </c>
      <c r="V29" s="321"/>
      <c r="W29" s="320"/>
      <c r="X29" s="322">
        <f t="shared" si="14"/>
        <v>2314.757</v>
      </c>
      <c r="Y29" s="326">
        <f t="shared" si="15"/>
        <v>-0.08841489625044885</v>
      </c>
    </row>
    <row r="30" spans="1:25" ht="19.5" customHeight="1">
      <c r="A30" s="318" t="s">
        <v>179</v>
      </c>
      <c r="B30" s="319">
        <v>118.27799999999999</v>
      </c>
      <c r="C30" s="320">
        <v>23.027</v>
      </c>
      <c r="D30" s="321">
        <v>392.18899999999996</v>
      </c>
      <c r="E30" s="320">
        <v>59.204</v>
      </c>
      <c r="F30" s="322">
        <f t="shared" si="9"/>
        <v>592.6979999999999</v>
      </c>
      <c r="G30" s="323">
        <f t="shared" si="10"/>
        <v>0.00976566107479215</v>
      </c>
      <c r="H30" s="324">
        <v>110.888</v>
      </c>
      <c r="I30" s="320">
        <v>48.751999999999995</v>
      </c>
      <c r="J30" s="321">
        <v>295.81</v>
      </c>
      <c r="K30" s="320">
        <v>152.866</v>
      </c>
      <c r="L30" s="322">
        <f t="shared" si="11"/>
        <v>608.316</v>
      </c>
      <c r="M30" s="325">
        <f t="shared" si="8"/>
        <v>-0.02567415619513569</v>
      </c>
      <c r="N30" s="319">
        <v>281.03799999999995</v>
      </c>
      <c r="O30" s="320">
        <v>82.122</v>
      </c>
      <c r="P30" s="321">
        <v>950.0150000000001</v>
      </c>
      <c r="Q30" s="320">
        <v>157.38600000000002</v>
      </c>
      <c r="R30" s="322">
        <f t="shared" si="12"/>
        <v>1470.5610000000001</v>
      </c>
      <c r="S30" s="323">
        <f t="shared" si="13"/>
        <v>0.006685996100305041</v>
      </c>
      <c r="T30" s="324">
        <v>425.122</v>
      </c>
      <c r="U30" s="320">
        <v>236.01999999999998</v>
      </c>
      <c r="V30" s="321">
        <v>2739.9849999999997</v>
      </c>
      <c r="W30" s="320">
        <v>769.991</v>
      </c>
      <c r="X30" s="322">
        <f t="shared" si="14"/>
        <v>4171.1179999999995</v>
      </c>
      <c r="Y30" s="326">
        <f t="shared" si="15"/>
        <v>-0.6474420047574774</v>
      </c>
    </row>
    <row r="31" spans="1:25" ht="19.5" customHeight="1">
      <c r="A31" s="318" t="s">
        <v>163</v>
      </c>
      <c r="B31" s="319">
        <v>496.062</v>
      </c>
      <c r="C31" s="320">
        <v>92.319</v>
      </c>
      <c r="D31" s="321">
        <v>0</v>
      </c>
      <c r="E31" s="320">
        <v>0</v>
      </c>
      <c r="F31" s="322">
        <f aca="true" t="shared" si="16" ref="F31:F37">SUM(B31:E31)</f>
        <v>588.381</v>
      </c>
      <c r="G31" s="323">
        <f aca="true" t="shared" si="17" ref="G31:G37">F31/$F$9</f>
        <v>0.009694531496389866</v>
      </c>
      <c r="H31" s="324">
        <v>517.662</v>
      </c>
      <c r="I31" s="320">
        <v>128.58899999999997</v>
      </c>
      <c r="J31" s="321"/>
      <c r="K31" s="320"/>
      <c r="L31" s="322">
        <f aca="true" t="shared" si="18" ref="L31:L37">SUM(H31:K31)</f>
        <v>646.251</v>
      </c>
      <c r="M31" s="325">
        <f aca="true" t="shared" si="19" ref="M31:M37">IF(ISERROR(F31/L31-1),"         /0",(F31/L31-1))</f>
        <v>-0.08954725021702092</v>
      </c>
      <c r="N31" s="319">
        <v>1629.835</v>
      </c>
      <c r="O31" s="320">
        <v>513.652</v>
      </c>
      <c r="P31" s="321">
        <v>0</v>
      </c>
      <c r="Q31" s="320">
        <v>0</v>
      </c>
      <c r="R31" s="322">
        <f aca="true" t="shared" si="20" ref="R31:R37">SUM(N31:Q31)</f>
        <v>2143.487</v>
      </c>
      <c r="S31" s="323">
        <f aca="true" t="shared" si="21" ref="S31:S37">R31/$R$9</f>
        <v>0.009745495578255204</v>
      </c>
      <c r="T31" s="324">
        <v>1880.175</v>
      </c>
      <c r="U31" s="320">
        <v>489.62499999999994</v>
      </c>
      <c r="V31" s="321">
        <v>1.5139999999999998</v>
      </c>
      <c r="W31" s="320">
        <v>0</v>
      </c>
      <c r="X31" s="322">
        <f aca="true" t="shared" si="22" ref="X31:X37">SUM(T31:W31)</f>
        <v>2371.314</v>
      </c>
      <c r="Y31" s="326">
        <f aca="true" t="shared" si="23" ref="Y31:Y37">IF(ISERROR(R31/X31-1),"         /0",IF(R31/X31&gt;5,"  *  ",(R31/X31-1)))</f>
        <v>-0.09607626826308102</v>
      </c>
    </row>
    <row r="32" spans="1:25" ht="19.5" customHeight="1">
      <c r="A32" s="318" t="s">
        <v>190</v>
      </c>
      <c r="B32" s="319">
        <v>192.209</v>
      </c>
      <c r="C32" s="320">
        <v>284.6</v>
      </c>
      <c r="D32" s="321">
        <v>0</v>
      </c>
      <c r="E32" s="320">
        <v>0</v>
      </c>
      <c r="F32" s="322">
        <f>SUM(B32:E32)</f>
        <v>476.809</v>
      </c>
      <c r="G32" s="323">
        <f>F32/$F$9</f>
        <v>0.007856201794861078</v>
      </c>
      <c r="H32" s="324">
        <v>117.14599999999999</v>
      </c>
      <c r="I32" s="320">
        <v>298.048</v>
      </c>
      <c r="J32" s="321"/>
      <c r="K32" s="320"/>
      <c r="L32" s="322">
        <f>SUM(H32:K32)</f>
        <v>415.19399999999996</v>
      </c>
      <c r="M32" s="325">
        <f>IF(ISERROR(F32/L32-1),"         /0",(F32/L32-1))</f>
        <v>0.1484005067510612</v>
      </c>
      <c r="N32" s="319">
        <v>660.855</v>
      </c>
      <c r="O32" s="320">
        <v>1122.482</v>
      </c>
      <c r="P32" s="321"/>
      <c r="Q32" s="320"/>
      <c r="R32" s="322">
        <f>SUM(N32:Q32)</f>
        <v>1783.337</v>
      </c>
      <c r="S32" s="323">
        <f>R32/$R$9</f>
        <v>0.008108051435832781</v>
      </c>
      <c r="T32" s="324">
        <v>410.177</v>
      </c>
      <c r="U32" s="320">
        <v>926.598</v>
      </c>
      <c r="V32" s="321"/>
      <c r="W32" s="320"/>
      <c r="X32" s="322">
        <f>SUM(T32:W32)</f>
        <v>1336.775</v>
      </c>
      <c r="Y32" s="326">
        <f>IF(ISERROR(R32/X32-1),"         /0",IF(R32/X32&gt;5,"  *  ",(R32/X32-1)))</f>
        <v>0.3340592096650521</v>
      </c>
    </row>
    <row r="33" spans="1:25" ht="19.5" customHeight="1">
      <c r="A33" s="318" t="s">
        <v>176</v>
      </c>
      <c r="B33" s="319">
        <v>194.47700000000003</v>
      </c>
      <c r="C33" s="320">
        <v>262.778</v>
      </c>
      <c r="D33" s="321">
        <v>0</v>
      </c>
      <c r="E33" s="320">
        <v>0</v>
      </c>
      <c r="F33" s="322">
        <f t="shared" si="16"/>
        <v>457.25500000000005</v>
      </c>
      <c r="G33" s="323">
        <f t="shared" si="17"/>
        <v>0.007534017922709518</v>
      </c>
      <c r="H33" s="324">
        <v>119.354</v>
      </c>
      <c r="I33" s="320">
        <v>323.997</v>
      </c>
      <c r="J33" s="321"/>
      <c r="K33" s="320"/>
      <c r="L33" s="322">
        <f t="shared" si="18"/>
        <v>443.351</v>
      </c>
      <c r="M33" s="325">
        <f t="shared" si="19"/>
        <v>0.03136115628474978</v>
      </c>
      <c r="N33" s="319">
        <v>603.499</v>
      </c>
      <c r="O33" s="320">
        <v>1090.9450000000002</v>
      </c>
      <c r="P33" s="321"/>
      <c r="Q33" s="320"/>
      <c r="R33" s="322">
        <f t="shared" si="20"/>
        <v>1694.4440000000002</v>
      </c>
      <c r="S33" s="323">
        <f t="shared" si="21"/>
        <v>0.007703893939921754</v>
      </c>
      <c r="T33" s="324">
        <v>402.3330000000001</v>
      </c>
      <c r="U33" s="320">
        <v>1055.164</v>
      </c>
      <c r="V33" s="321">
        <v>0</v>
      </c>
      <c r="W33" s="320">
        <v>0.3</v>
      </c>
      <c r="X33" s="322">
        <f t="shared" si="22"/>
        <v>1457.797</v>
      </c>
      <c r="Y33" s="326">
        <f t="shared" si="23"/>
        <v>0.16233192961708665</v>
      </c>
    </row>
    <row r="34" spans="1:25" ht="19.5" customHeight="1">
      <c r="A34" s="318" t="s">
        <v>215</v>
      </c>
      <c r="B34" s="319">
        <v>445.317</v>
      </c>
      <c r="C34" s="320">
        <v>3.71</v>
      </c>
      <c r="D34" s="321">
        <v>0</v>
      </c>
      <c r="E34" s="320">
        <v>0</v>
      </c>
      <c r="F34" s="322">
        <f t="shared" si="16"/>
        <v>449.027</v>
      </c>
      <c r="G34" s="323">
        <f t="shared" si="17"/>
        <v>0.0073984482745524625</v>
      </c>
      <c r="H34" s="324"/>
      <c r="I34" s="320"/>
      <c r="J34" s="321">
        <v>191.891</v>
      </c>
      <c r="K34" s="320">
        <v>12.384</v>
      </c>
      <c r="L34" s="322">
        <f t="shared" si="18"/>
        <v>204.27499999999998</v>
      </c>
      <c r="M34" s="325">
        <f t="shared" si="19"/>
        <v>1.1981495532982502</v>
      </c>
      <c r="N34" s="319">
        <v>1830.155</v>
      </c>
      <c r="O34" s="320">
        <v>222.179</v>
      </c>
      <c r="P34" s="321">
        <v>39.05</v>
      </c>
      <c r="Q34" s="320">
        <v>19.366</v>
      </c>
      <c r="R34" s="322">
        <f t="shared" si="20"/>
        <v>2110.75</v>
      </c>
      <c r="S34" s="323">
        <f t="shared" si="21"/>
        <v>0.00959665479277559</v>
      </c>
      <c r="T34" s="324"/>
      <c r="U34" s="320"/>
      <c r="V34" s="321">
        <v>1037.758</v>
      </c>
      <c r="W34" s="320">
        <v>167.85700000000003</v>
      </c>
      <c r="X34" s="322">
        <f t="shared" si="22"/>
        <v>1205.615</v>
      </c>
      <c r="Y34" s="326">
        <f t="shared" si="23"/>
        <v>0.7507662064589442</v>
      </c>
    </row>
    <row r="35" spans="1:25" ht="19.5" customHeight="1">
      <c r="A35" s="318" t="s">
        <v>216</v>
      </c>
      <c r="B35" s="319">
        <v>184.457</v>
      </c>
      <c r="C35" s="320">
        <v>241.595</v>
      </c>
      <c r="D35" s="321">
        <v>0</v>
      </c>
      <c r="E35" s="320">
        <v>0</v>
      </c>
      <c r="F35" s="322">
        <f t="shared" si="16"/>
        <v>426.052</v>
      </c>
      <c r="G35" s="323">
        <f t="shared" si="17"/>
        <v>0.0070198978775655495</v>
      </c>
      <c r="H35" s="324">
        <v>335.325</v>
      </c>
      <c r="I35" s="320">
        <v>258.186</v>
      </c>
      <c r="J35" s="321">
        <v>3.823</v>
      </c>
      <c r="K35" s="320"/>
      <c r="L35" s="322">
        <f t="shared" si="18"/>
        <v>597.334</v>
      </c>
      <c r="M35" s="325">
        <f t="shared" si="19"/>
        <v>-0.28674409961596015</v>
      </c>
      <c r="N35" s="319">
        <v>1030.424</v>
      </c>
      <c r="O35" s="320">
        <v>1035.486</v>
      </c>
      <c r="P35" s="321"/>
      <c r="Q35" s="320"/>
      <c r="R35" s="322">
        <f t="shared" si="20"/>
        <v>2065.91</v>
      </c>
      <c r="S35" s="323">
        <f t="shared" si="21"/>
        <v>0.009392786972849943</v>
      </c>
      <c r="T35" s="324">
        <v>934.8979999999999</v>
      </c>
      <c r="U35" s="320">
        <v>1053.6789999999999</v>
      </c>
      <c r="V35" s="321">
        <v>115.44699999999999</v>
      </c>
      <c r="W35" s="320">
        <v>140.414</v>
      </c>
      <c r="X35" s="322">
        <f t="shared" si="22"/>
        <v>2244.438</v>
      </c>
      <c r="Y35" s="326">
        <f t="shared" si="23"/>
        <v>-0.07954240660691014</v>
      </c>
    </row>
    <row r="36" spans="1:25" ht="19.5" customHeight="1">
      <c r="A36" s="318" t="s">
        <v>195</v>
      </c>
      <c r="B36" s="319">
        <v>246.628</v>
      </c>
      <c r="C36" s="320">
        <v>164.364</v>
      </c>
      <c r="D36" s="321">
        <v>0</v>
      </c>
      <c r="E36" s="320">
        <v>0</v>
      </c>
      <c r="F36" s="322">
        <f t="shared" si="16"/>
        <v>410.99199999999996</v>
      </c>
      <c r="G36" s="323">
        <f t="shared" si="17"/>
        <v>0.006771759945960633</v>
      </c>
      <c r="H36" s="324">
        <v>204.828</v>
      </c>
      <c r="I36" s="320">
        <v>209.567</v>
      </c>
      <c r="J36" s="321"/>
      <c r="K36" s="320"/>
      <c r="L36" s="322">
        <f t="shared" si="18"/>
        <v>414.395</v>
      </c>
      <c r="M36" s="325">
        <f t="shared" si="19"/>
        <v>-0.00821197166954235</v>
      </c>
      <c r="N36" s="319">
        <v>870.162</v>
      </c>
      <c r="O36" s="320">
        <v>716.773</v>
      </c>
      <c r="P36" s="321">
        <v>0</v>
      </c>
      <c r="Q36" s="320"/>
      <c r="R36" s="322">
        <f t="shared" si="20"/>
        <v>1586.935</v>
      </c>
      <c r="S36" s="323">
        <f t="shared" si="21"/>
        <v>0.007215097654186109</v>
      </c>
      <c r="T36" s="324">
        <v>1243.588</v>
      </c>
      <c r="U36" s="320">
        <v>1121.5</v>
      </c>
      <c r="V36" s="321"/>
      <c r="W36" s="320"/>
      <c r="X36" s="322">
        <f t="shared" si="22"/>
        <v>2365.0879999999997</v>
      </c>
      <c r="Y36" s="326">
        <f t="shared" si="23"/>
        <v>-0.3290165101679091</v>
      </c>
    </row>
    <row r="37" spans="1:25" ht="19.5" customHeight="1">
      <c r="A37" s="318" t="s">
        <v>197</v>
      </c>
      <c r="B37" s="319">
        <v>174.708</v>
      </c>
      <c r="C37" s="320">
        <v>172.555</v>
      </c>
      <c r="D37" s="321">
        <v>0</v>
      </c>
      <c r="E37" s="320">
        <v>0</v>
      </c>
      <c r="F37" s="322">
        <f t="shared" si="16"/>
        <v>347.26300000000003</v>
      </c>
      <c r="G37" s="323">
        <f t="shared" si="17"/>
        <v>0.005721721284390275</v>
      </c>
      <c r="H37" s="324">
        <v>167.706</v>
      </c>
      <c r="I37" s="320">
        <v>150.433</v>
      </c>
      <c r="J37" s="321"/>
      <c r="K37" s="320"/>
      <c r="L37" s="322">
        <f t="shared" si="18"/>
        <v>318.139</v>
      </c>
      <c r="M37" s="325">
        <f t="shared" si="19"/>
        <v>0.09154489075529892</v>
      </c>
      <c r="N37" s="319">
        <v>744.6729999999999</v>
      </c>
      <c r="O37" s="320">
        <v>810.888</v>
      </c>
      <c r="P37" s="321"/>
      <c r="Q37" s="320"/>
      <c r="R37" s="322">
        <f t="shared" si="20"/>
        <v>1555.561</v>
      </c>
      <c r="S37" s="323">
        <f t="shared" si="21"/>
        <v>0.007072453832099864</v>
      </c>
      <c r="T37" s="324">
        <v>551.562</v>
      </c>
      <c r="U37" s="320">
        <v>574.918</v>
      </c>
      <c r="V37" s="321"/>
      <c r="W37" s="320"/>
      <c r="X37" s="322">
        <f t="shared" si="22"/>
        <v>1126.48</v>
      </c>
      <c r="Y37" s="326">
        <f t="shared" si="23"/>
        <v>0.3809042326539307</v>
      </c>
    </row>
    <row r="38" spans="1:25" ht="19.5" customHeight="1">
      <c r="A38" s="318" t="s">
        <v>192</v>
      </c>
      <c r="B38" s="319">
        <v>71.825</v>
      </c>
      <c r="C38" s="320">
        <v>265.291</v>
      </c>
      <c r="D38" s="321">
        <v>0</v>
      </c>
      <c r="E38" s="320">
        <v>0</v>
      </c>
      <c r="F38" s="322">
        <f aca="true" t="shared" si="24" ref="F38:F43">SUM(B38:E38)</f>
        <v>337.116</v>
      </c>
      <c r="G38" s="323">
        <f aca="true" t="shared" si="25" ref="G38:G43">F38/$F$9</f>
        <v>0.00555453299806922</v>
      </c>
      <c r="H38" s="324">
        <v>51.176</v>
      </c>
      <c r="I38" s="320">
        <v>215.503</v>
      </c>
      <c r="J38" s="321"/>
      <c r="K38" s="320"/>
      <c r="L38" s="322">
        <f aca="true" t="shared" si="26" ref="L38:L43">SUM(H38:K38)</f>
        <v>266.679</v>
      </c>
      <c r="M38" s="325">
        <f aca="true" t="shared" si="27" ref="M38:M43">IF(ISERROR(F38/L38-1),"         /0",(F38/L38-1))</f>
        <v>0.26412653414779563</v>
      </c>
      <c r="N38" s="319">
        <v>198.90699999999998</v>
      </c>
      <c r="O38" s="320">
        <v>1056.394</v>
      </c>
      <c r="P38" s="321"/>
      <c r="Q38" s="320"/>
      <c r="R38" s="322">
        <f aca="true" t="shared" si="28" ref="R38:R43">SUM(N38:Q38)</f>
        <v>1255.301</v>
      </c>
      <c r="S38" s="323">
        <f aca="true" t="shared" si="29" ref="S38:S43">R38/$R$9</f>
        <v>0.005707303260938524</v>
      </c>
      <c r="T38" s="324">
        <v>81.751</v>
      </c>
      <c r="U38" s="320">
        <v>900.406</v>
      </c>
      <c r="V38" s="321"/>
      <c r="W38" s="320"/>
      <c r="X38" s="322">
        <f aca="true" t="shared" si="30" ref="X38:X43">SUM(T38:W38)</f>
        <v>982.1569999999999</v>
      </c>
      <c r="Y38" s="326">
        <f aca="true" t="shared" si="31" ref="Y38:Y43">IF(ISERROR(R38/X38-1),"         /0",IF(R38/X38&gt;5,"  *  ",(R38/X38-1)))</f>
        <v>0.2781062498154572</v>
      </c>
    </row>
    <row r="39" spans="1:25" ht="19.5" customHeight="1">
      <c r="A39" s="318" t="s">
        <v>191</v>
      </c>
      <c r="B39" s="319">
        <v>177.703</v>
      </c>
      <c r="C39" s="320">
        <v>155.238</v>
      </c>
      <c r="D39" s="321">
        <v>0</v>
      </c>
      <c r="E39" s="320">
        <v>0</v>
      </c>
      <c r="F39" s="322">
        <f t="shared" si="24"/>
        <v>332.94100000000003</v>
      </c>
      <c r="G39" s="323">
        <f t="shared" si="25"/>
        <v>0.005485743100031338</v>
      </c>
      <c r="H39" s="324">
        <v>94.597</v>
      </c>
      <c r="I39" s="320">
        <v>142.619</v>
      </c>
      <c r="J39" s="321"/>
      <c r="K39" s="320"/>
      <c r="L39" s="322">
        <f t="shared" si="26"/>
        <v>237.216</v>
      </c>
      <c r="M39" s="325">
        <f t="shared" si="27"/>
        <v>0.40353517469310685</v>
      </c>
      <c r="N39" s="319">
        <v>524.675</v>
      </c>
      <c r="O39" s="320">
        <v>597.3969999999999</v>
      </c>
      <c r="P39" s="321"/>
      <c r="Q39" s="320"/>
      <c r="R39" s="322">
        <f t="shared" si="28"/>
        <v>1122.072</v>
      </c>
      <c r="S39" s="323">
        <f t="shared" si="29"/>
        <v>0.005101569412123317</v>
      </c>
      <c r="T39" s="324">
        <v>393.44</v>
      </c>
      <c r="U39" s="320">
        <v>655.6070000000001</v>
      </c>
      <c r="V39" s="321"/>
      <c r="W39" s="320"/>
      <c r="X39" s="322">
        <f t="shared" si="30"/>
        <v>1049.047</v>
      </c>
      <c r="Y39" s="326">
        <f t="shared" si="31"/>
        <v>0.06961079913483359</v>
      </c>
    </row>
    <row r="40" spans="1:25" ht="19.5" customHeight="1">
      <c r="A40" s="318" t="s">
        <v>182</v>
      </c>
      <c r="B40" s="319">
        <v>191.269</v>
      </c>
      <c r="C40" s="320">
        <v>61.019000000000005</v>
      </c>
      <c r="D40" s="321">
        <v>0</v>
      </c>
      <c r="E40" s="320">
        <v>0</v>
      </c>
      <c r="F40" s="322">
        <f t="shared" si="24"/>
        <v>252.288</v>
      </c>
      <c r="G40" s="323">
        <f t="shared" si="25"/>
        <v>0.004156854082917712</v>
      </c>
      <c r="H40" s="324">
        <v>110.813</v>
      </c>
      <c r="I40" s="320">
        <v>31.438</v>
      </c>
      <c r="J40" s="321"/>
      <c r="K40" s="320"/>
      <c r="L40" s="322">
        <f t="shared" si="26"/>
        <v>142.251</v>
      </c>
      <c r="M40" s="325">
        <f t="shared" si="27"/>
        <v>0.7735411350359576</v>
      </c>
      <c r="N40" s="319">
        <v>572.572</v>
      </c>
      <c r="O40" s="320">
        <v>114.745</v>
      </c>
      <c r="P40" s="321"/>
      <c r="Q40" s="320"/>
      <c r="R40" s="322">
        <f t="shared" si="28"/>
        <v>687.317</v>
      </c>
      <c r="S40" s="323">
        <f t="shared" si="29"/>
        <v>0.003124929045223802</v>
      </c>
      <c r="T40" s="324">
        <v>401.544</v>
      </c>
      <c r="U40" s="320">
        <v>82.29599999999999</v>
      </c>
      <c r="V40" s="321"/>
      <c r="W40" s="320"/>
      <c r="X40" s="322">
        <f t="shared" si="30"/>
        <v>483.84</v>
      </c>
      <c r="Y40" s="326">
        <f t="shared" si="31"/>
        <v>0.4205460482804233</v>
      </c>
    </row>
    <row r="41" spans="1:25" ht="19.5" customHeight="1">
      <c r="A41" s="318" t="s">
        <v>217</v>
      </c>
      <c r="B41" s="319">
        <v>179.916</v>
      </c>
      <c r="C41" s="320">
        <v>35.12</v>
      </c>
      <c r="D41" s="321">
        <v>0</v>
      </c>
      <c r="E41" s="320">
        <v>0</v>
      </c>
      <c r="F41" s="322">
        <f t="shared" si="24"/>
        <v>215.036</v>
      </c>
      <c r="G41" s="323">
        <f t="shared" si="25"/>
        <v>0.0035430669495746655</v>
      </c>
      <c r="H41" s="324">
        <v>26.081</v>
      </c>
      <c r="I41" s="320">
        <v>5.58</v>
      </c>
      <c r="J41" s="321"/>
      <c r="K41" s="320"/>
      <c r="L41" s="322">
        <f t="shared" si="26"/>
        <v>31.661</v>
      </c>
      <c r="M41" s="325">
        <f t="shared" si="27"/>
        <v>5.791825905688386</v>
      </c>
      <c r="N41" s="319">
        <v>594.1020000000001</v>
      </c>
      <c r="O41" s="320">
        <v>204.289</v>
      </c>
      <c r="P41" s="321"/>
      <c r="Q41" s="320"/>
      <c r="R41" s="322">
        <f t="shared" si="28"/>
        <v>798.3910000000001</v>
      </c>
      <c r="S41" s="323">
        <f t="shared" si="29"/>
        <v>0.0036299338228870763</v>
      </c>
      <c r="T41" s="324">
        <v>288.189</v>
      </c>
      <c r="U41" s="320">
        <v>167.95900000000003</v>
      </c>
      <c r="V41" s="321"/>
      <c r="W41" s="320"/>
      <c r="X41" s="322">
        <f t="shared" si="30"/>
        <v>456.148</v>
      </c>
      <c r="Y41" s="326">
        <f t="shared" si="31"/>
        <v>0.7502893797627086</v>
      </c>
    </row>
    <row r="42" spans="1:25" ht="19.5" customHeight="1">
      <c r="A42" s="318" t="s">
        <v>194</v>
      </c>
      <c r="B42" s="319">
        <v>96.937</v>
      </c>
      <c r="C42" s="320">
        <v>102.765</v>
      </c>
      <c r="D42" s="321">
        <v>0</v>
      </c>
      <c r="E42" s="320">
        <v>0</v>
      </c>
      <c r="F42" s="322">
        <f t="shared" si="24"/>
        <v>199.702</v>
      </c>
      <c r="G42" s="323">
        <f t="shared" si="25"/>
        <v>0.0032904144234637916</v>
      </c>
      <c r="H42" s="324">
        <v>109.127</v>
      </c>
      <c r="I42" s="320">
        <v>116.382</v>
      </c>
      <c r="J42" s="321"/>
      <c r="K42" s="320"/>
      <c r="L42" s="322">
        <f t="shared" si="26"/>
        <v>225.50900000000001</v>
      </c>
      <c r="M42" s="325">
        <f t="shared" si="27"/>
        <v>-0.11443889157417231</v>
      </c>
      <c r="N42" s="319">
        <v>410.03499999999997</v>
      </c>
      <c r="O42" s="320">
        <v>364.446</v>
      </c>
      <c r="P42" s="321"/>
      <c r="Q42" s="320"/>
      <c r="R42" s="322">
        <f t="shared" si="28"/>
        <v>774.481</v>
      </c>
      <c r="S42" s="323">
        <f t="shared" si="29"/>
        <v>0.003521225536213967</v>
      </c>
      <c r="T42" s="324">
        <v>406.271</v>
      </c>
      <c r="U42" s="320">
        <v>413.179</v>
      </c>
      <c r="V42" s="321"/>
      <c r="W42" s="320"/>
      <c r="X42" s="322">
        <f t="shared" si="30"/>
        <v>819.45</v>
      </c>
      <c r="Y42" s="326">
        <f t="shared" si="31"/>
        <v>-0.05487705168100565</v>
      </c>
    </row>
    <row r="43" spans="1:25" ht="19.5" customHeight="1" thickBot="1">
      <c r="A43" s="327" t="s">
        <v>169</v>
      </c>
      <c r="B43" s="328">
        <v>684.25</v>
      </c>
      <c r="C43" s="329">
        <v>142.301</v>
      </c>
      <c r="D43" s="330">
        <v>566.9169999999999</v>
      </c>
      <c r="E43" s="329">
        <v>92.318</v>
      </c>
      <c r="F43" s="331">
        <f t="shared" si="24"/>
        <v>1485.7859999999998</v>
      </c>
      <c r="G43" s="332">
        <f t="shared" si="25"/>
        <v>0.024480734717632135</v>
      </c>
      <c r="H43" s="333">
        <v>738.2669999999999</v>
      </c>
      <c r="I43" s="329">
        <v>238.19899999999998</v>
      </c>
      <c r="J43" s="330">
        <v>6349.3769999999995</v>
      </c>
      <c r="K43" s="329">
        <v>2253.5559999999996</v>
      </c>
      <c r="L43" s="331">
        <f t="shared" si="26"/>
        <v>9579.398999999998</v>
      </c>
      <c r="M43" s="334">
        <f t="shared" si="27"/>
        <v>-0.8448977853412307</v>
      </c>
      <c r="N43" s="328">
        <v>3264.37</v>
      </c>
      <c r="O43" s="329">
        <v>895.1429999999999</v>
      </c>
      <c r="P43" s="330">
        <v>3616.8720000000003</v>
      </c>
      <c r="Q43" s="329">
        <v>828.6600000000001</v>
      </c>
      <c r="R43" s="331">
        <f t="shared" si="28"/>
        <v>8605.045</v>
      </c>
      <c r="S43" s="332">
        <f t="shared" si="29"/>
        <v>0.03912336673755756</v>
      </c>
      <c r="T43" s="333">
        <v>3029.2480000000005</v>
      </c>
      <c r="U43" s="329">
        <v>755.4580000000001</v>
      </c>
      <c r="V43" s="330">
        <v>18785.683999999997</v>
      </c>
      <c r="W43" s="329">
        <v>7359.420999999999</v>
      </c>
      <c r="X43" s="331">
        <f t="shared" si="30"/>
        <v>29929.810999999998</v>
      </c>
      <c r="Y43" s="335">
        <f t="shared" si="31"/>
        <v>-0.712492504546721</v>
      </c>
    </row>
    <row r="44" ht="9" customHeight="1" thickTop="1">
      <c r="A44" s="22"/>
    </row>
    <row r="45" ht="14.25">
      <c r="A45" s="12" t="s">
        <v>143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 M3 Y44:Y65536 M44:M65536">
    <cfRule type="cellIs" priority="9" dxfId="99" operator="lessThan" stopIfTrue="1">
      <formula>0</formula>
    </cfRule>
  </conditionalFormatting>
  <conditionalFormatting sqref="Y9:Y43 M9:M43">
    <cfRule type="cellIs" priority="10" dxfId="99" operator="lessThan">
      <formula>0</formula>
    </cfRule>
    <cfRule type="cellIs" priority="11" dxfId="101" operator="greaterThanOrEqual" stopIfTrue="1">
      <formula>0</formula>
    </cfRule>
  </conditionalFormatting>
  <conditionalFormatting sqref="G7:G8">
    <cfRule type="cellIs" priority="5" dxfId="99" operator="lessThan" stopIfTrue="1">
      <formula>0</formula>
    </cfRule>
  </conditionalFormatting>
  <conditionalFormatting sqref="S7:S8">
    <cfRule type="cellIs" priority="4" dxfId="99" operator="lessThan" stopIfTrue="1">
      <formula>0</formula>
    </cfRule>
  </conditionalFormatting>
  <conditionalFormatting sqref="M5 Y5 Y7:Y8 M7:M8">
    <cfRule type="cellIs" priority="6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G6">
    <cfRule type="cellIs" priority="2" dxfId="99" operator="lessThan" stopIfTrue="1">
      <formula>0</formula>
    </cfRule>
  </conditionalFormatting>
  <conditionalFormatting sqref="S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75"/>
  <sheetViews>
    <sheetView showGridLines="0" zoomScale="88" zoomScaleNormal="88" zoomScalePageLayoutView="0" workbookViewId="0" topLeftCell="A1">
      <selection activeCell="A8" sqref="A8:IV8"/>
    </sheetView>
  </sheetViews>
  <sheetFormatPr defaultColWidth="9.140625" defaultRowHeight="15"/>
  <cols>
    <col min="1" max="1" width="42.421875" style="33" customWidth="1"/>
    <col min="2" max="2" width="12.28125" style="33" customWidth="1"/>
    <col min="3" max="3" width="11.57421875" style="33" customWidth="1"/>
    <col min="4" max="4" width="11.421875" style="33" bestFit="1" customWidth="1"/>
    <col min="5" max="5" width="10.28125" style="33" bestFit="1" customWidth="1"/>
    <col min="6" max="6" width="11.421875" style="33" bestFit="1" customWidth="1"/>
    <col min="7" max="7" width="11.421875" style="33" customWidth="1"/>
    <col min="8" max="8" width="11.421875" style="33" bestFit="1" customWidth="1"/>
    <col min="9" max="9" width="9.00390625" style="33" customWidth="1"/>
    <col min="10" max="10" width="11.421875" style="33" bestFit="1" customWidth="1"/>
    <col min="11" max="11" width="11.421875" style="33" customWidth="1"/>
    <col min="12" max="12" width="12.421875" style="33" bestFit="1" customWidth="1"/>
    <col min="13" max="13" width="10.57421875" style="33" customWidth="1"/>
    <col min="14" max="14" width="12.28125" style="33" customWidth="1"/>
    <col min="15" max="15" width="11.421875" style="33" customWidth="1"/>
    <col min="16" max="16" width="12.421875" style="33" bestFit="1" customWidth="1"/>
    <col min="17" max="17" width="9.140625" style="33" customWidth="1"/>
    <col min="18" max="16384" width="9.140625" style="33" customWidth="1"/>
  </cols>
  <sheetData>
    <row r="1" spans="14:17" ht="16.5">
      <c r="N1" s="606"/>
      <c r="O1" s="606"/>
      <c r="P1" s="606" t="s">
        <v>26</v>
      </c>
      <c r="Q1" s="606"/>
    </row>
    <row r="2" ht="3.75" customHeight="1" thickBot="1"/>
    <row r="3" spans="1:17" ht="24" customHeight="1" thickTop="1">
      <c r="A3" s="669" t="s">
        <v>45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</row>
    <row r="4" spans="1:17" ht="18.75" customHeight="1" thickBot="1">
      <c r="A4" s="661" t="s">
        <v>35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</row>
    <row r="5" spans="1:17" s="108" customFormat="1" ht="20.25" customHeight="1" thickBot="1">
      <c r="A5" s="658" t="s">
        <v>283</v>
      </c>
      <c r="B5" s="664" t="s">
        <v>33</v>
      </c>
      <c r="C5" s="665"/>
      <c r="D5" s="665"/>
      <c r="E5" s="665"/>
      <c r="F5" s="666"/>
      <c r="G5" s="666"/>
      <c r="H5" s="666"/>
      <c r="I5" s="667"/>
      <c r="J5" s="665" t="s">
        <v>32</v>
      </c>
      <c r="K5" s="665"/>
      <c r="L5" s="665"/>
      <c r="M5" s="665"/>
      <c r="N5" s="665"/>
      <c r="O5" s="665"/>
      <c r="P5" s="665"/>
      <c r="Q5" s="668"/>
    </row>
    <row r="6" spans="1:17" s="109" customFormat="1" ht="28.5" customHeight="1" thickBot="1">
      <c r="A6" s="659"/>
      <c r="B6" s="594" t="s">
        <v>154</v>
      </c>
      <c r="C6" s="604"/>
      <c r="D6" s="605"/>
      <c r="E6" s="600" t="s">
        <v>31</v>
      </c>
      <c r="F6" s="594" t="s">
        <v>154</v>
      </c>
      <c r="G6" s="604"/>
      <c r="H6" s="605"/>
      <c r="I6" s="602" t="s">
        <v>30</v>
      </c>
      <c r="J6" s="594" t="s">
        <v>155</v>
      </c>
      <c r="K6" s="604"/>
      <c r="L6" s="605"/>
      <c r="M6" s="600" t="s">
        <v>31</v>
      </c>
      <c r="N6" s="594" t="s">
        <v>156</v>
      </c>
      <c r="O6" s="604"/>
      <c r="P6" s="605"/>
      <c r="Q6" s="600" t="s">
        <v>30</v>
      </c>
    </row>
    <row r="7" spans="1:17" s="35" customFormat="1" ht="22.5" customHeight="1" thickBot="1">
      <c r="A7" s="660"/>
      <c r="B7" s="20" t="s">
        <v>20</v>
      </c>
      <c r="C7" s="17" t="s">
        <v>19</v>
      </c>
      <c r="D7" s="17" t="s">
        <v>15</v>
      </c>
      <c r="E7" s="601"/>
      <c r="F7" s="20" t="s">
        <v>20</v>
      </c>
      <c r="G7" s="18" t="s">
        <v>19</v>
      </c>
      <c r="H7" s="17" t="s">
        <v>15</v>
      </c>
      <c r="I7" s="603"/>
      <c r="J7" s="20" t="s">
        <v>20</v>
      </c>
      <c r="K7" s="17" t="s">
        <v>19</v>
      </c>
      <c r="L7" s="18" t="s">
        <v>15</v>
      </c>
      <c r="M7" s="601"/>
      <c r="N7" s="19" t="s">
        <v>20</v>
      </c>
      <c r="O7" s="18" t="s">
        <v>19</v>
      </c>
      <c r="P7" s="17" t="s">
        <v>15</v>
      </c>
      <c r="Q7" s="601"/>
    </row>
    <row r="8" spans="1:17" s="534" customFormat="1" ht="18" customHeight="1" thickBot="1">
      <c r="A8" s="527" t="s">
        <v>44</v>
      </c>
      <c r="B8" s="528">
        <f>SUM(B9:B73)</f>
        <v>1969508</v>
      </c>
      <c r="C8" s="529">
        <f>SUM(C9:C73)</f>
        <v>63048</v>
      </c>
      <c r="D8" s="529">
        <f>C8+B8</f>
        <v>2032556</v>
      </c>
      <c r="E8" s="530">
        <f>D8/$D$8</f>
        <v>1</v>
      </c>
      <c r="F8" s="529">
        <f>SUM(F9:F73)</f>
        <v>1821362</v>
      </c>
      <c r="G8" s="529">
        <f>SUM(G9:G73)</f>
        <v>58421</v>
      </c>
      <c r="H8" s="529">
        <f>G8+F8</f>
        <v>1879783</v>
      </c>
      <c r="I8" s="531">
        <f>(D8/H8-1)</f>
        <v>0.08127161486192813</v>
      </c>
      <c r="J8" s="532">
        <f>SUM(J9:J73)</f>
        <v>7949038</v>
      </c>
      <c r="K8" s="529">
        <f>SUM(K9:K73)</f>
        <v>224458</v>
      </c>
      <c r="L8" s="529">
        <f>K8+J8</f>
        <v>8173496</v>
      </c>
      <c r="M8" s="530">
        <f>(L8/$L$8)</f>
        <v>1</v>
      </c>
      <c r="N8" s="529">
        <f>SUM(N9:N73)</f>
        <v>7209876</v>
      </c>
      <c r="O8" s="529">
        <f>SUM(O9:O73)</f>
        <v>239258</v>
      </c>
      <c r="P8" s="529">
        <f>O8+N8</f>
        <v>7449134</v>
      </c>
      <c r="Q8" s="533">
        <f>(L8/P8-1)</f>
        <v>0.09724110212005854</v>
      </c>
    </row>
    <row r="9" spans="1:17" s="34" customFormat="1" ht="18" customHeight="1" thickTop="1">
      <c r="A9" s="336" t="s">
        <v>218</v>
      </c>
      <c r="B9" s="337">
        <v>268089</v>
      </c>
      <c r="C9" s="338">
        <v>987</v>
      </c>
      <c r="D9" s="338">
        <f aca="true" t="shared" si="0" ref="D9:D73">C9+B9</f>
        <v>269076</v>
      </c>
      <c r="E9" s="339">
        <f>D9/$D$8</f>
        <v>0.13238306841238323</v>
      </c>
      <c r="F9" s="340">
        <v>259518</v>
      </c>
      <c r="G9" s="338">
        <v>523</v>
      </c>
      <c r="H9" s="338">
        <f>G9+F9</f>
        <v>260041</v>
      </c>
      <c r="I9" s="341">
        <f>(D9/H9-1)</f>
        <v>0.034744521056294886</v>
      </c>
      <c r="J9" s="340">
        <v>1052273</v>
      </c>
      <c r="K9" s="338">
        <v>2289</v>
      </c>
      <c r="L9" s="338">
        <f>K9+J9</f>
        <v>1054562</v>
      </c>
      <c r="M9" s="341">
        <f>(L9/$L$8)</f>
        <v>0.12902214670442122</v>
      </c>
      <c r="N9" s="340">
        <v>984528</v>
      </c>
      <c r="O9" s="338">
        <v>1562</v>
      </c>
      <c r="P9" s="338">
        <f>O9+N9</f>
        <v>986090</v>
      </c>
      <c r="Q9" s="342">
        <f>(L9/P9-1)</f>
        <v>0.069437880923648</v>
      </c>
    </row>
    <row r="10" spans="1:17" s="34" customFormat="1" ht="18" customHeight="1">
      <c r="A10" s="343" t="s">
        <v>219</v>
      </c>
      <c r="B10" s="344">
        <v>191312</v>
      </c>
      <c r="C10" s="345">
        <v>1195</v>
      </c>
      <c r="D10" s="345">
        <f t="shared" si="0"/>
        <v>192507</v>
      </c>
      <c r="E10" s="346">
        <f>D10/$D$8</f>
        <v>0.09471178161880903</v>
      </c>
      <c r="F10" s="347">
        <v>186312</v>
      </c>
      <c r="G10" s="345">
        <v>1072</v>
      </c>
      <c r="H10" s="345">
        <f>G10+F10</f>
        <v>187384</v>
      </c>
      <c r="I10" s="348">
        <f>(D10/H10-1)</f>
        <v>0.027339580753959813</v>
      </c>
      <c r="J10" s="347">
        <v>818300</v>
      </c>
      <c r="K10" s="345">
        <v>1642</v>
      </c>
      <c r="L10" s="345">
        <f>K10+J10</f>
        <v>819942</v>
      </c>
      <c r="M10" s="348">
        <f>(L10/$L$8)</f>
        <v>0.10031717150164385</v>
      </c>
      <c r="N10" s="347">
        <v>770820</v>
      </c>
      <c r="O10" s="345">
        <v>1665</v>
      </c>
      <c r="P10" s="345">
        <f>O10+N10</f>
        <v>772485</v>
      </c>
      <c r="Q10" s="349">
        <f>(L10/P10-1)</f>
        <v>0.06143420260587584</v>
      </c>
    </row>
    <row r="11" spans="1:17" s="34" customFormat="1" ht="18" customHeight="1">
      <c r="A11" s="343" t="s">
        <v>220</v>
      </c>
      <c r="B11" s="344">
        <v>163591</v>
      </c>
      <c r="C11" s="345">
        <v>296</v>
      </c>
      <c r="D11" s="345">
        <f t="shared" si="0"/>
        <v>163887</v>
      </c>
      <c r="E11" s="346">
        <f>D11/$D$8</f>
        <v>0.0806309887648852</v>
      </c>
      <c r="F11" s="347">
        <v>162310</v>
      </c>
      <c r="G11" s="345">
        <v>390</v>
      </c>
      <c r="H11" s="345">
        <f>G11+F11</f>
        <v>162700</v>
      </c>
      <c r="I11" s="348">
        <f>(D11/H11-1)</f>
        <v>0.0072956361401352865</v>
      </c>
      <c r="J11" s="347">
        <v>617195</v>
      </c>
      <c r="K11" s="345">
        <v>951</v>
      </c>
      <c r="L11" s="345">
        <f>K11+J11</f>
        <v>618146</v>
      </c>
      <c r="M11" s="348">
        <f>(L11/$L$8)</f>
        <v>0.07562810332322913</v>
      </c>
      <c r="N11" s="347">
        <v>593629</v>
      </c>
      <c r="O11" s="345">
        <v>1708</v>
      </c>
      <c r="P11" s="345">
        <f>O11+N11</f>
        <v>595337</v>
      </c>
      <c r="Q11" s="349">
        <f>(L11/P11-1)</f>
        <v>0.0383127539528032</v>
      </c>
    </row>
    <row r="12" spans="1:17" s="34" customFormat="1" ht="18" customHeight="1">
      <c r="A12" s="343" t="s">
        <v>221</v>
      </c>
      <c r="B12" s="344">
        <v>118011</v>
      </c>
      <c r="C12" s="345">
        <v>740</v>
      </c>
      <c r="D12" s="345">
        <f aca="true" t="shared" si="1" ref="D12:D27">C12+B12</f>
        <v>118751</v>
      </c>
      <c r="E12" s="346">
        <f aca="true" t="shared" si="2" ref="E12:E27">D12/$D$8</f>
        <v>0.0584244665337634</v>
      </c>
      <c r="F12" s="347">
        <v>92519</v>
      </c>
      <c r="G12" s="345">
        <v>357</v>
      </c>
      <c r="H12" s="345">
        <f aca="true" t="shared" si="3" ref="H12:H27">G12+F12</f>
        <v>92876</v>
      </c>
      <c r="I12" s="348">
        <f aca="true" t="shared" si="4" ref="I12:I27">(D12/H12-1)</f>
        <v>0.2785972694775831</v>
      </c>
      <c r="J12" s="347">
        <v>476706</v>
      </c>
      <c r="K12" s="345">
        <v>1572</v>
      </c>
      <c r="L12" s="345">
        <f aca="true" t="shared" si="5" ref="L12:L27">K12+J12</f>
        <v>478278</v>
      </c>
      <c r="M12" s="348">
        <f aca="true" t="shared" si="6" ref="M12:M27">(L12/$L$8)</f>
        <v>0.05851571958926755</v>
      </c>
      <c r="N12" s="347">
        <v>374461</v>
      </c>
      <c r="O12" s="345">
        <v>632</v>
      </c>
      <c r="P12" s="345">
        <f aca="true" t="shared" si="7" ref="P12:P27">O12+N12</f>
        <v>375093</v>
      </c>
      <c r="Q12" s="349">
        <f aca="true" t="shared" si="8" ref="Q12:Q27">(L12/P12-1)</f>
        <v>0.2750917772392447</v>
      </c>
    </row>
    <row r="13" spans="1:17" s="34" customFormat="1" ht="18" customHeight="1">
      <c r="A13" s="343" t="s">
        <v>222</v>
      </c>
      <c r="B13" s="344">
        <v>114268</v>
      </c>
      <c r="C13" s="345">
        <v>15</v>
      </c>
      <c r="D13" s="345">
        <f t="shared" si="1"/>
        <v>114283</v>
      </c>
      <c r="E13" s="346">
        <f t="shared" si="2"/>
        <v>0.0562262491168755</v>
      </c>
      <c r="F13" s="347">
        <v>117606</v>
      </c>
      <c r="G13" s="345">
        <v>118</v>
      </c>
      <c r="H13" s="345">
        <f t="shared" si="3"/>
        <v>117724</v>
      </c>
      <c r="I13" s="348">
        <f t="shared" si="4"/>
        <v>-0.029229383982875223</v>
      </c>
      <c r="J13" s="347">
        <v>462421</v>
      </c>
      <c r="K13" s="345">
        <v>1847</v>
      </c>
      <c r="L13" s="345">
        <f t="shared" si="5"/>
        <v>464268</v>
      </c>
      <c r="M13" s="348">
        <f t="shared" si="6"/>
        <v>0.05680164277317808</v>
      </c>
      <c r="N13" s="347">
        <v>467675</v>
      </c>
      <c r="O13" s="345">
        <v>1582</v>
      </c>
      <c r="P13" s="345">
        <f t="shared" si="7"/>
        <v>469257</v>
      </c>
      <c r="Q13" s="349">
        <f t="shared" si="8"/>
        <v>-0.010631700752466111</v>
      </c>
    </row>
    <row r="14" spans="1:17" s="34" customFormat="1" ht="18" customHeight="1">
      <c r="A14" s="343" t="s">
        <v>223</v>
      </c>
      <c r="B14" s="344">
        <v>83616</v>
      </c>
      <c r="C14" s="345">
        <v>403</v>
      </c>
      <c r="D14" s="345">
        <f t="shared" si="1"/>
        <v>84019</v>
      </c>
      <c r="E14" s="346">
        <f t="shared" si="2"/>
        <v>0.04133662245960259</v>
      </c>
      <c r="F14" s="347">
        <v>78180</v>
      </c>
      <c r="G14" s="345">
        <v>1115</v>
      </c>
      <c r="H14" s="345">
        <f t="shared" si="3"/>
        <v>79295</v>
      </c>
      <c r="I14" s="348">
        <f t="shared" si="4"/>
        <v>0.05957500472917587</v>
      </c>
      <c r="J14" s="347">
        <v>318153</v>
      </c>
      <c r="K14" s="345">
        <v>1053</v>
      </c>
      <c r="L14" s="345">
        <f t="shared" si="5"/>
        <v>319206</v>
      </c>
      <c r="M14" s="348">
        <f t="shared" si="6"/>
        <v>0.03905379044658491</v>
      </c>
      <c r="N14" s="347">
        <v>298449</v>
      </c>
      <c r="O14" s="345">
        <v>1626</v>
      </c>
      <c r="P14" s="345">
        <f t="shared" si="7"/>
        <v>300075</v>
      </c>
      <c r="Q14" s="349">
        <f t="shared" si="8"/>
        <v>0.06375406148462881</v>
      </c>
    </row>
    <row r="15" spans="1:17" s="34" customFormat="1" ht="18" customHeight="1">
      <c r="A15" s="343" t="s">
        <v>224</v>
      </c>
      <c r="B15" s="344">
        <v>78282</v>
      </c>
      <c r="C15" s="345">
        <v>560</v>
      </c>
      <c r="D15" s="345">
        <f t="shared" si="1"/>
        <v>78842</v>
      </c>
      <c r="E15" s="346">
        <f t="shared" si="2"/>
        <v>0.038789583165236285</v>
      </c>
      <c r="F15" s="347">
        <v>82776</v>
      </c>
      <c r="G15" s="345">
        <v>1006</v>
      </c>
      <c r="H15" s="345">
        <f t="shared" si="3"/>
        <v>83782</v>
      </c>
      <c r="I15" s="348">
        <f t="shared" si="4"/>
        <v>-0.058962545654197784</v>
      </c>
      <c r="J15" s="347">
        <v>301214</v>
      </c>
      <c r="K15" s="345">
        <v>1935</v>
      </c>
      <c r="L15" s="345">
        <f t="shared" si="5"/>
        <v>303149</v>
      </c>
      <c r="M15" s="348">
        <f t="shared" si="6"/>
        <v>0.03708927000147795</v>
      </c>
      <c r="N15" s="347">
        <v>341759</v>
      </c>
      <c r="O15" s="345">
        <v>1603</v>
      </c>
      <c r="P15" s="345">
        <f t="shared" si="7"/>
        <v>343362</v>
      </c>
      <c r="Q15" s="349">
        <f t="shared" si="8"/>
        <v>-0.11711546414571206</v>
      </c>
    </row>
    <row r="16" spans="1:17" s="34" customFormat="1" ht="18" customHeight="1">
      <c r="A16" s="343" t="s">
        <v>225</v>
      </c>
      <c r="B16" s="344">
        <v>77169</v>
      </c>
      <c r="C16" s="345">
        <v>70</v>
      </c>
      <c r="D16" s="345">
        <f t="shared" si="1"/>
        <v>77239</v>
      </c>
      <c r="E16" s="346">
        <f t="shared" si="2"/>
        <v>0.03800092100783447</v>
      </c>
      <c r="F16" s="347">
        <v>59695</v>
      </c>
      <c r="G16" s="345">
        <v>30</v>
      </c>
      <c r="H16" s="345">
        <f t="shared" si="3"/>
        <v>59725</v>
      </c>
      <c r="I16" s="348">
        <f t="shared" si="4"/>
        <v>0.2932440351611554</v>
      </c>
      <c r="J16" s="347">
        <v>327372</v>
      </c>
      <c r="K16" s="345">
        <v>120</v>
      </c>
      <c r="L16" s="345">
        <f t="shared" si="5"/>
        <v>327492</v>
      </c>
      <c r="M16" s="348">
        <f t="shared" si="6"/>
        <v>0.040067554936100785</v>
      </c>
      <c r="N16" s="347">
        <v>250137</v>
      </c>
      <c r="O16" s="345">
        <v>184</v>
      </c>
      <c r="P16" s="345">
        <f t="shared" si="7"/>
        <v>250321</v>
      </c>
      <c r="Q16" s="349">
        <f t="shared" si="8"/>
        <v>0.3082881580051213</v>
      </c>
    </row>
    <row r="17" spans="1:17" s="34" customFormat="1" ht="18" customHeight="1">
      <c r="A17" s="343" t="s">
        <v>226</v>
      </c>
      <c r="B17" s="344">
        <v>64376</v>
      </c>
      <c r="C17" s="345">
        <v>7209</v>
      </c>
      <c r="D17" s="345">
        <f t="shared" si="1"/>
        <v>71585</v>
      </c>
      <c r="E17" s="346">
        <f t="shared" si="2"/>
        <v>0.035219201832569436</v>
      </c>
      <c r="F17" s="347">
        <v>62050</v>
      </c>
      <c r="G17" s="345">
        <v>9903</v>
      </c>
      <c r="H17" s="345">
        <f t="shared" si="3"/>
        <v>71953</v>
      </c>
      <c r="I17" s="348">
        <f t="shared" si="4"/>
        <v>-0.005114449710227564</v>
      </c>
      <c r="J17" s="347">
        <v>257316</v>
      </c>
      <c r="K17" s="345">
        <v>26360</v>
      </c>
      <c r="L17" s="345">
        <f t="shared" si="5"/>
        <v>283676</v>
      </c>
      <c r="M17" s="348">
        <f t="shared" si="6"/>
        <v>0.03470681333911462</v>
      </c>
      <c r="N17" s="347">
        <v>266297</v>
      </c>
      <c r="O17" s="345">
        <v>44859</v>
      </c>
      <c r="P17" s="345">
        <f t="shared" si="7"/>
        <v>311156</v>
      </c>
      <c r="Q17" s="349">
        <f t="shared" si="8"/>
        <v>-0.08831582871614241</v>
      </c>
    </row>
    <row r="18" spans="1:17" s="34" customFormat="1" ht="18" customHeight="1">
      <c r="A18" s="343" t="s">
        <v>227</v>
      </c>
      <c r="B18" s="344">
        <v>50531</v>
      </c>
      <c r="C18" s="345">
        <v>290</v>
      </c>
      <c r="D18" s="345">
        <f t="shared" si="1"/>
        <v>50821</v>
      </c>
      <c r="E18" s="346">
        <f t="shared" si="2"/>
        <v>0.02500349313868843</v>
      </c>
      <c r="F18" s="347">
        <v>46975</v>
      </c>
      <c r="G18" s="345">
        <v>354</v>
      </c>
      <c r="H18" s="345">
        <f t="shared" si="3"/>
        <v>47329</v>
      </c>
      <c r="I18" s="348">
        <f t="shared" si="4"/>
        <v>0.0737814025227661</v>
      </c>
      <c r="J18" s="347">
        <v>194395</v>
      </c>
      <c r="K18" s="345">
        <v>320</v>
      </c>
      <c r="L18" s="345">
        <f t="shared" si="5"/>
        <v>194715</v>
      </c>
      <c r="M18" s="348">
        <f t="shared" si="6"/>
        <v>0.023822731423616038</v>
      </c>
      <c r="N18" s="347">
        <v>185427</v>
      </c>
      <c r="O18" s="345">
        <v>697</v>
      </c>
      <c r="P18" s="345">
        <f t="shared" si="7"/>
        <v>186124</v>
      </c>
      <c r="Q18" s="349">
        <f t="shared" si="8"/>
        <v>0.04615740044271566</v>
      </c>
    </row>
    <row r="19" spans="1:17" s="34" customFormat="1" ht="18" customHeight="1">
      <c r="A19" s="343" t="s">
        <v>228</v>
      </c>
      <c r="B19" s="344">
        <v>47321</v>
      </c>
      <c r="C19" s="345">
        <v>5</v>
      </c>
      <c r="D19" s="345">
        <f t="shared" si="1"/>
        <v>47326</v>
      </c>
      <c r="E19" s="346">
        <f t="shared" si="2"/>
        <v>0.023283983319524776</v>
      </c>
      <c r="F19" s="347">
        <v>44630</v>
      </c>
      <c r="G19" s="345">
        <v>105</v>
      </c>
      <c r="H19" s="345">
        <f t="shared" si="3"/>
        <v>44735</v>
      </c>
      <c r="I19" s="348">
        <f t="shared" si="4"/>
        <v>0.05791885548228448</v>
      </c>
      <c r="J19" s="347">
        <v>188866</v>
      </c>
      <c r="K19" s="345">
        <v>499</v>
      </c>
      <c r="L19" s="345">
        <f t="shared" si="5"/>
        <v>189365</v>
      </c>
      <c r="M19" s="348">
        <f t="shared" si="6"/>
        <v>0.023168176750805285</v>
      </c>
      <c r="N19" s="347">
        <v>174608</v>
      </c>
      <c r="O19" s="345">
        <v>165</v>
      </c>
      <c r="P19" s="345">
        <f t="shared" si="7"/>
        <v>174773</v>
      </c>
      <c r="Q19" s="349">
        <f t="shared" si="8"/>
        <v>0.08349115710092514</v>
      </c>
    </row>
    <row r="20" spans="1:17" s="34" customFormat="1" ht="18" customHeight="1">
      <c r="A20" s="343" t="s">
        <v>229</v>
      </c>
      <c r="B20" s="344">
        <v>36395</v>
      </c>
      <c r="C20" s="345">
        <v>9</v>
      </c>
      <c r="D20" s="345">
        <f t="shared" si="1"/>
        <v>36404</v>
      </c>
      <c r="E20" s="346">
        <f t="shared" si="2"/>
        <v>0.017910453635717787</v>
      </c>
      <c r="F20" s="347">
        <v>27579</v>
      </c>
      <c r="G20" s="345">
        <v>13</v>
      </c>
      <c r="H20" s="345">
        <f t="shared" si="3"/>
        <v>27592</v>
      </c>
      <c r="I20" s="348">
        <f t="shared" si="4"/>
        <v>0.3193679327341259</v>
      </c>
      <c r="J20" s="347">
        <v>183208</v>
      </c>
      <c r="K20" s="345">
        <v>39</v>
      </c>
      <c r="L20" s="345">
        <f t="shared" si="5"/>
        <v>183247</v>
      </c>
      <c r="M20" s="348">
        <f t="shared" si="6"/>
        <v>0.02241965983711254</v>
      </c>
      <c r="N20" s="347">
        <v>122718</v>
      </c>
      <c r="O20" s="345">
        <v>50</v>
      </c>
      <c r="P20" s="345">
        <f t="shared" si="7"/>
        <v>122768</v>
      </c>
      <c r="Q20" s="349">
        <f t="shared" si="8"/>
        <v>0.4926283722142577</v>
      </c>
    </row>
    <row r="21" spans="1:17" s="34" customFormat="1" ht="18" customHeight="1">
      <c r="A21" s="343" t="s">
        <v>230</v>
      </c>
      <c r="B21" s="344">
        <v>32419</v>
      </c>
      <c r="C21" s="345">
        <v>682</v>
      </c>
      <c r="D21" s="345">
        <f t="shared" si="1"/>
        <v>33101</v>
      </c>
      <c r="E21" s="346">
        <f t="shared" si="2"/>
        <v>0.016285406158551105</v>
      </c>
      <c r="F21" s="347">
        <v>27601</v>
      </c>
      <c r="G21" s="345">
        <v>189</v>
      </c>
      <c r="H21" s="345">
        <f t="shared" si="3"/>
        <v>27790</v>
      </c>
      <c r="I21" s="348">
        <f t="shared" si="4"/>
        <v>0.1911119107592658</v>
      </c>
      <c r="J21" s="347">
        <v>139961</v>
      </c>
      <c r="K21" s="345">
        <v>956</v>
      </c>
      <c r="L21" s="345">
        <f t="shared" si="5"/>
        <v>140917</v>
      </c>
      <c r="M21" s="348">
        <f t="shared" si="6"/>
        <v>0.01724072538849961</v>
      </c>
      <c r="N21" s="347">
        <v>96647</v>
      </c>
      <c r="O21" s="345">
        <v>1210</v>
      </c>
      <c r="P21" s="345">
        <f t="shared" si="7"/>
        <v>97857</v>
      </c>
      <c r="Q21" s="349">
        <f t="shared" si="8"/>
        <v>0.4400298394596196</v>
      </c>
    </row>
    <row r="22" spans="1:17" s="34" customFormat="1" ht="18" customHeight="1">
      <c r="A22" s="343" t="s">
        <v>231</v>
      </c>
      <c r="B22" s="344">
        <v>28035</v>
      </c>
      <c r="C22" s="345">
        <v>2784</v>
      </c>
      <c r="D22" s="345">
        <f t="shared" si="1"/>
        <v>30819</v>
      </c>
      <c r="E22" s="346">
        <f t="shared" si="2"/>
        <v>0.015162681864607912</v>
      </c>
      <c r="F22" s="347">
        <v>28086</v>
      </c>
      <c r="G22" s="345">
        <v>1237</v>
      </c>
      <c r="H22" s="345">
        <f t="shared" si="3"/>
        <v>29323</v>
      </c>
      <c r="I22" s="348">
        <f t="shared" si="4"/>
        <v>0.05101797224022109</v>
      </c>
      <c r="J22" s="347">
        <v>106728</v>
      </c>
      <c r="K22" s="345">
        <v>3118</v>
      </c>
      <c r="L22" s="345">
        <f t="shared" si="5"/>
        <v>109846</v>
      </c>
      <c r="M22" s="348">
        <f t="shared" si="6"/>
        <v>0.013439292072816822</v>
      </c>
      <c r="N22" s="347">
        <v>105454</v>
      </c>
      <c r="O22" s="345">
        <v>1387</v>
      </c>
      <c r="P22" s="345">
        <f t="shared" si="7"/>
        <v>106841</v>
      </c>
      <c r="Q22" s="349">
        <f t="shared" si="8"/>
        <v>0.02812590672120252</v>
      </c>
    </row>
    <row r="23" spans="1:17" s="34" customFormat="1" ht="18" customHeight="1">
      <c r="A23" s="343" t="s">
        <v>232</v>
      </c>
      <c r="B23" s="344">
        <v>27590</v>
      </c>
      <c r="C23" s="345">
        <v>2383</v>
      </c>
      <c r="D23" s="345">
        <f t="shared" si="1"/>
        <v>29973</v>
      </c>
      <c r="E23" s="346">
        <f t="shared" si="2"/>
        <v>0.014746457170183748</v>
      </c>
      <c r="F23" s="347">
        <v>22829</v>
      </c>
      <c r="G23" s="345">
        <v>28</v>
      </c>
      <c r="H23" s="345">
        <f t="shared" si="3"/>
        <v>22857</v>
      </c>
      <c r="I23" s="348">
        <f t="shared" si="4"/>
        <v>0.31132694579341114</v>
      </c>
      <c r="J23" s="347">
        <v>114767</v>
      </c>
      <c r="K23" s="345">
        <v>5877</v>
      </c>
      <c r="L23" s="345">
        <f t="shared" si="5"/>
        <v>120644</v>
      </c>
      <c r="M23" s="348">
        <f t="shared" si="6"/>
        <v>0.014760391391884207</v>
      </c>
      <c r="N23" s="347">
        <v>114307</v>
      </c>
      <c r="O23" s="345">
        <v>3916</v>
      </c>
      <c r="P23" s="345">
        <f t="shared" si="7"/>
        <v>118223</v>
      </c>
      <c r="Q23" s="349">
        <f t="shared" si="8"/>
        <v>0.020478248733325932</v>
      </c>
    </row>
    <row r="24" spans="1:17" s="34" customFormat="1" ht="18" customHeight="1">
      <c r="A24" s="343" t="s">
        <v>233</v>
      </c>
      <c r="B24" s="344">
        <v>25939</v>
      </c>
      <c r="C24" s="345">
        <v>0</v>
      </c>
      <c r="D24" s="345">
        <f t="shared" si="1"/>
        <v>25939</v>
      </c>
      <c r="E24" s="346">
        <f t="shared" si="2"/>
        <v>0.012761764005518175</v>
      </c>
      <c r="F24" s="347">
        <v>21217</v>
      </c>
      <c r="G24" s="345">
        <v>10</v>
      </c>
      <c r="H24" s="345">
        <f t="shared" si="3"/>
        <v>21227</v>
      </c>
      <c r="I24" s="348">
        <f t="shared" si="4"/>
        <v>0.22198143873368825</v>
      </c>
      <c r="J24" s="347">
        <v>113138</v>
      </c>
      <c r="K24" s="345">
        <v>190</v>
      </c>
      <c r="L24" s="345">
        <f t="shared" si="5"/>
        <v>113328</v>
      </c>
      <c r="M24" s="348">
        <f t="shared" si="6"/>
        <v>0.013865303170148979</v>
      </c>
      <c r="N24" s="347">
        <v>92401</v>
      </c>
      <c r="O24" s="345">
        <v>10</v>
      </c>
      <c r="P24" s="345">
        <f t="shared" si="7"/>
        <v>92411</v>
      </c>
      <c r="Q24" s="349">
        <f t="shared" si="8"/>
        <v>0.2263475127419896</v>
      </c>
    </row>
    <row r="25" spans="1:17" s="34" customFormat="1" ht="18" customHeight="1">
      <c r="A25" s="343" t="s">
        <v>234</v>
      </c>
      <c r="B25" s="344">
        <v>25117</v>
      </c>
      <c r="C25" s="345">
        <v>7</v>
      </c>
      <c r="D25" s="345">
        <f t="shared" si="1"/>
        <v>25124</v>
      </c>
      <c r="E25" s="346">
        <f t="shared" si="2"/>
        <v>0.012360791043395606</v>
      </c>
      <c r="F25" s="347">
        <v>22203</v>
      </c>
      <c r="G25" s="345">
        <v>4</v>
      </c>
      <c r="H25" s="345">
        <f t="shared" si="3"/>
        <v>22207</v>
      </c>
      <c r="I25" s="348">
        <f t="shared" si="4"/>
        <v>0.1313549781600396</v>
      </c>
      <c r="J25" s="347">
        <v>112955</v>
      </c>
      <c r="K25" s="345">
        <v>699</v>
      </c>
      <c r="L25" s="345">
        <f t="shared" si="5"/>
        <v>113654</v>
      </c>
      <c r="M25" s="348">
        <f t="shared" si="6"/>
        <v>0.0139051881838567</v>
      </c>
      <c r="N25" s="347">
        <v>78529</v>
      </c>
      <c r="O25" s="345">
        <v>1472</v>
      </c>
      <c r="P25" s="345">
        <f t="shared" si="7"/>
        <v>80001</v>
      </c>
      <c r="Q25" s="349">
        <f t="shared" si="8"/>
        <v>0.4206572417844776</v>
      </c>
    </row>
    <row r="26" spans="1:17" s="34" customFormat="1" ht="18" customHeight="1">
      <c r="A26" s="343" t="s">
        <v>235</v>
      </c>
      <c r="B26" s="344">
        <v>23774</v>
      </c>
      <c r="C26" s="345">
        <v>0</v>
      </c>
      <c r="D26" s="345">
        <f t="shared" si="1"/>
        <v>23774</v>
      </c>
      <c r="E26" s="346">
        <f t="shared" si="2"/>
        <v>0.011696602701229387</v>
      </c>
      <c r="F26" s="347">
        <v>22824</v>
      </c>
      <c r="G26" s="345">
        <v>8</v>
      </c>
      <c r="H26" s="345">
        <f t="shared" si="3"/>
        <v>22832</v>
      </c>
      <c r="I26" s="348">
        <f t="shared" si="4"/>
        <v>0.0412578836720392</v>
      </c>
      <c r="J26" s="347">
        <v>111257</v>
      </c>
      <c r="K26" s="345">
        <v>9</v>
      </c>
      <c r="L26" s="345">
        <f t="shared" si="5"/>
        <v>111266</v>
      </c>
      <c r="M26" s="348">
        <f t="shared" si="6"/>
        <v>0.013613024341114255</v>
      </c>
      <c r="N26" s="347">
        <v>101217</v>
      </c>
      <c r="O26" s="345">
        <v>1990</v>
      </c>
      <c r="P26" s="345">
        <f t="shared" si="7"/>
        <v>103207</v>
      </c>
      <c r="Q26" s="349">
        <f t="shared" si="8"/>
        <v>0.07808578875463867</v>
      </c>
    </row>
    <row r="27" spans="1:17" s="34" customFormat="1" ht="18" customHeight="1">
      <c r="A27" s="343" t="s">
        <v>236</v>
      </c>
      <c r="B27" s="344">
        <v>22896</v>
      </c>
      <c r="C27" s="345">
        <v>26</v>
      </c>
      <c r="D27" s="345">
        <f t="shared" si="1"/>
        <v>22922</v>
      </c>
      <c r="E27" s="346">
        <f t="shared" si="2"/>
        <v>0.011277426058617819</v>
      </c>
      <c r="F27" s="347">
        <v>20593</v>
      </c>
      <c r="G27" s="345">
        <v>14</v>
      </c>
      <c r="H27" s="345">
        <f t="shared" si="3"/>
        <v>20607</v>
      </c>
      <c r="I27" s="348">
        <f t="shared" si="4"/>
        <v>0.11234046683165921</v>
      </c>
      <c r="J27" s="347">
        <v>110954</v>
      </c>
      <c r="K27" s="345">
        <v>722</v>
      </c>
      <c r="L27" s="345">
        <f t="shared" si="5"/>
        <v>111676</v>
      </c>
      <c r="M27" s="348">
        <f t="shared" si="6"/>
        <v>0.013663186474918444</v>
      </c>
      <c r="N27" s="347">
        <v>79180</v>
      </c>
      <c r="O27" s="345">
        <v>119</v>
      </c>
      <c r="P27" s="345">
        <f t="shared" si="7"/>
        <v>79299</v>
      </c>
      <c r="Q27" s="349">
        <f t="shared" si="8"/>
        <v>0.40829014237253936</v>
      </c>
    </row>
    <row r="28" spans="1:17" s="34" customFormat="1" ht="18" customHeight="1">
      <c r="A28" s="343" t="s">
        <v>237</v>
      </c>
      <c r="B28" s="344">
        <v>21202</v>
      </c>
      <c r="C28" s="345">
        <v>0</v>
      </c>
      <c r="D28" s="345">
        <f t="shared" si="0"/>
        <v>21202</v>
      </c>
      <c r="E28" s="346">
        <f aca="true" t="shared" si="9" ref="E28:E35">D28/$D$8</f>
        <v>0.0104312009115616</v>
      </c>
      <c r="F28" s="347">
        <v>18121</v>
      </c>
      <c r="G28" s="345">
        <v>392</v>
      </c>
      <c r="H28" s="345">
        <f aca="true" t="shared" si="10" ref="H28:H35">G28+F28</f>
        <v>18513</v>
      </c>
      <c r="I28" s="348">
        <f aca="true" t="shared" si="11" ref="I28:I35">(D28/H28-1)</f>
        <v>0.14524928428671746</v>
      </c>
      <c r="J28" s="347">
        <v>83908</v>
      </c>
      <c r="K28" s="345">
        <v>437</v>
      </c>
      <c r="L28" s="345">
        <f aca="true" t="shared" si="12" ref="L28:L35">K28+J28</f>
        <v>84345</v>
      </c>
      <c r="M28" s="348">
        <f aca="true" t="shared" si="13" ref="M28:M35">(L28/$L$8)</f>
        <v>0.010319329696864108</v>
      </c>
      <c r="N28" s="347">
        <v>67774</v>
      </c>
      <c r="O28" s="345">
        <v>696</v>
      </c>
      <c r="P28" s="345">
        <f aca="true" t="shared" si="14" ref="P28:P35">O28+N28</f>
        <v>68470</v>
      </c>
      <c r="Q28" s="349">
        <f aca="true" t="shared" si="15" ref="Q28:Q35">(L28/P28-1)</f>
        <v>0.23185336643785592</v>
      </c>
    </row>
    <row r="29" spans="1:17" s="34" customFormat="1" ht="18" customHeight="1">
      <c r="A29" s="343" t="s">
        <v>238</v>
      </c>
      <c r="B29" s="344">
        <v>19006</v>
      </c>
      <c r="C29" s="345">
        <v>739</v>
      </c>
      <c r="D29" s="345">
        <f t="shared" si="0"/>
        <v>19745</v>
      </c>
      <c r="E29" s="346">
        <f t="shared" si="9"/>
        <v>0.009714369493386651</v>
      </c>
      <c r="F29" s="347">
        <v>17485</v>
      </c>
      <c r="G29" s="345">
        <v>450</v>
      </c>
      <c r="H29" s="345">
        <f t="shared" si="10"/>
        <v>17935</v>
      </c>
      <c r="I29" s="348">
        <f t="shared" si="11"/>
        <v>0.10091998884862008</v>
      </c>
      <c r="J29" s="347">
        <v>71107</v>
      </c>
      <c r="K29" s="345">
        <v>1702</v>
      </c>
      <c r="L29" s="345">
        <f t="shared" si="12"/>
        <v>72809</v>
      </c>
      <c r="M29" s="348">
        <f t="shared" si="13"/>
        <v>0.008907938536949184</v>
      </c>
      <c r="N29" s="347">
        <v>65276</v>
      </c>
      <c r="O29" s="345">
        <v>1265</v>
      </c>
      <c r="P29" s="345">
        <f t="shared" si="14"/>
        <v>66541</v>
      </c>
      <c r="Q29" s="349">
        <f t="shared" si="15"/>
        <v>0.09419756240513366</v>
      </c>
    </row>
    <row r="30" spans="1:17" s="34" customFormat="1" ht="18" customHeight="1">
      <c r="A30" s="343" t="s">
        <v>239</v>
      </c>
      <c r="B30" s="344">
        <v>17358</v>
      </c>
      <c r="C30" s="345">
        <v>2240</v>
      </c>
      <c r="D30" s="345">
        <f t="shared" si="0"/>
        <v>19598</v>
      </c>
      <c r="E30" s="346">
        <f t="shared" si="9"/>
        <v>0.009642046762795219</v>
      </c>
      <c r="F30" s="347">
        <v>13606</v>
      </c>
      <c r="G30" s="345">
        <v>396</v>
      </c>
      <c r="H30" s="345">
        <f t="shared" si="10"/>
        <v>14002</v>
      </c>
      <c r="I30" s="348">
        <f t="shared" si="11"/>
        <v>0.3996571918297387</v>
      </c>
      <c r="J30" s="347">
        <v>61721</v>
      </c>
      <c r="K30" s="345">
        <v>4536</v>
      </c>
      <c r="L30" s="345">
        <f t="shared" si="12"/>
        <v>66257</v>
      </c>
      <c r="M30" s="348">
        <f t="shared" si="13"/>
        <v>0.008106323169424686</v>
      </c>
      <c r="N30" s="347">
        <v>54091</v>
      </c>
      <c r="O30" s="345">
        <v>2314</v>
      </c>
      <c r="P30" s="345">
        <f t="shared" si="14"/>
        <v>56405</v>
      </c>
      <c r="Q30" s="349">
        <f t="shared" si="15"/>
        <v>0.17466536654551912</v>
      </c>
    </row>
    <row r="31" spans="1:17" s="34" customFormat="1" ht="18" customHeight="1">
      <c r="A31" s="343" t="s">
        <v>240</v>
      </c>
      <c r="B31" s="344">
        <v>19281</v>
      </c>
      <c r="C31" s="345">
        <v>110</v>
      </c>
      <c r="D31" s="345">
        <f t="shared" si="0"/>
        <v>19391</v>
      </c>
      <c r="E31" s="346">
        <f t="shared" si="9"/>
        <v>0.009540204550329733</v>
      </c>
      <c r="F31" s="347">
        <v>22859</v>
      </c>
      <c r="G31" s="345">
        <v>34</v>
      </c>
      <c r="H31" s="345">
        <f t="shared" si="10"/>
        <v>22893</v>
      </c>
      <c r="I31" s="348">
        <f t="shared" si="11"/>
        <v>-0.15297252435242215</v>
      </c>
      <c r="J31" s="347">
        <v>77970</v>
      </c>
      <c r="K31" s="345">
        <v>281</v>
      </c>
      <c r="L31" s="345">
        <f t="shared" si="12"/>
        <v>78251</v>
      </c>
      <c r="M31" s="348">
        <f t="shared" si="13"/>
        <v>0.009573749103198925</v>
      </c>
      <c r="N31" s="347">
        <v>89060</v>
      </c>
      <c r="O31" s="345">
        <v>121</v>
      </c>
      <c r="P31" s="345">
        <f t="shared" si="14"/>
        <v>89181</v>
      </c>
      <c r="Q31" s="349">
        <f t="shared" si="15"/>
        <v>-0.12255973806079767</v>
      </c>
    </row>
    <row r="32" spans="1:17" s="34" customFormat="1" ht="18" customHeight="1">
      <c r="A32" s="343" t="s">
        <v>241</v>
      </c>
      <c r="B32" s="344">
        <v>18788</v>
      </c>
      <c r="C32" s="345">
        <v>291</v>
      </c>
      <c r="D32" s="345">
        <f t="shared" si="0"/>
        <v>19079</v>
      </c>
      <c r="E32" s="346">
        <f t="shared" si="9"/>
        <v>0.00938670324458465</v>
      </c>
      <c r="F32" s="347">
        <v>17143</v>
      </c>
      <c r="G32" s="345">
        <v>944</v>
      </c>
      <c r="H32" s="345">
        <f t="shared" si="10"/>
        <v>18087</v>
      </c>
      <c r="I32" s="348">
        <f t="shared" si="11"/>
        <v>0.05484602200475486</v>
      </c>
      <c r="J32" s="347">
        <v>71637</v>
      </c>
      <c r="K32" s="345">
        <v>734</v>
      </c>
      <c r="L32" s="345">
        <f t="shared" si="12"/>
        <v>72371</v>
      </c>
      <c r="M32" s="348">
        <f t="shared" si="13"/>
        <v>0.008854350696446172</v>
      </c>
      <c r="N32" s="347">
        <v>70101</v>
      </c>
      <c r="O32" s="345">
        <v>3644</v>
      </c>
      <c r="P32" s="345">
        <f t="shared" si="14"/>
        <v>73745</v>
      </c>
      <c r="Q32" s="349">
        <f t="shared" si="15"/>
        <v>-0.01863177164553531</v>
      </c>
    </row>
    <row r="33" spans="1:17" s="34" customFormat="1" ht="18" customHeight="1">
      <c r="A33" s="343" t="s">
        <v>242</v>
      </c>
      <c r="B33" s="344">
        <v>18850</v>
      </c>
      <c r="C33" s="345">
        <v>106</v>
      </c>
      <c r="D33" s="345">
        <f t="shared" si="0"/>
        <v>18956</v>
      </c>
      <c r="E33" s="346">
        <f t="shared" si="9"/>
        <v>0.00932618830674284</v>
      </c>
      <c r="F33" s="347">
        <v>15206</v>
      </c>
      <c r="G33" s="345">
        <v>12</v>
      </c>
      <c r="H33" s="345">
        <f t="shared" si="10"/>
        <v>15218</v>
      </c>
      <c r="I33" s="348">
        <f t="shared" si="11"/>
        <v>0.2456301747930083</v>
      </c>
      <c r="J33" s="347">
        <v>70823</v>
      </c>
      <c r="K33" s="345">
        <v>244</v>
      </c>
      <c r="L33" s="345">
        <f t="shared" si="12"/>
        <v>71067</v>
      </c>
      <c r="M33" s="348">
        <f t="shared" si="13"/>
        <v>0.00869481064161529</v>
      </c>
      <c r="N33" s="347">
        <v>63734</v>
      </c>
      <c r="O33" s="345">
        <v>15</v>
      </c>
      <c r="P33" s="345">
        <f t="shared" si="14"/>
        <v>63749</v>
      </c>
      <c r="Q33" s="349">
        <f t="shared" si="15"/>
        <v>0.1147939575522754</v>
      </c>
    </row>
    <row r="34" spans="1:17" s="34" customFormat="1" ht="18" customHeight="1">
      <c r="A34" s="343" t="s">
        <v>243</v>
      </c>
      <c r="B34" s="344">
        <v>16706</v>
      </c>
      <c r="C34" s="345">
        <v>0</v>
      </c>
      <c r="D34" s="345">
        <f t="shared" si="0"/>
        <v>16706</v>
      </c>
      <c r="E34" s="346">
        <f t="shared" si="9"/>
        <v>0.00821920773646581</v>
      </c>
      <c r="F34" s="347">
        <v>11712</v>
      </c>
      <c r="G34" s="345">
        <v>215</v>
      </c>
      <c r="H34" s="345">
        <f t="shared" si="10"/>
        <v>11927</v>
      </c>
      <c r="I34" s="348">
        <f t="shared" si="11"/>
        <v>0.40068751572063377</v>
      </c>
      <c r="J34" s="347">
        <v>63133</v>
      </c>
      <c r="K34" s="345">
        <v>105</v>
      </c>
      <c r="L34" s="345">
        <f t="shared" si="12"/>
        <v>63238</v>
      </c>
      <c r="M34" s="348">
        <f t="shared" si="13"/>
        <v>0.007736958579290918</v>
      </c>
      <c r="N34" s="347">
        <v>43454</v>
      </c>
      <c r="O34" s="345">
        <v>381</v>
      </c>
      <c r="P34" s="345">
        <f t="shared" si="14"/>
        <v>43835</v>
      </c>
      <c r="Q34" s="349">
        <f t="shared" si="15"/>
        <v>0.44263716208509174</v>
      </c>
    </row>
    <row r="35" spans="1:17" s="34" customFormat="1" ht="18" customHeight="1">
      <c r="A35" s="343" t="s">
        <v>244</v>
      </c>
      <c r="B35" s="344">
        <v>15588</v>
      </c>
      <c r="C35" s="345">
        <v>656</v>
      </c>
      <c r="D35" s="345">
        <f t="shared" si="0"/>
        <v>16244</v>
      </c>
      <c r="E35" s="346">
        <f t="shared" si="9"/>
        <v>0.007991907726035592</v>
      </c>
      <c r="F35" s="347">
        <v>18027</v>
      </c>
      <c r="G35" s="345">
        <v>144</v>
      </c>
      <c r="H35" s="345">
        <f t="shared" si="10"/>
        <v>18171</v>
      </c>
      <c r="I35" s="348">
        <f t="shared" si="11"/>
        <v>-0.10604809861867814</v>
      </c>
      <c r="J35" s="347">
        <v>64150</v>
      </c>
      <c r="K35" s="345">
        <v>1558</v>
      </c>
      <c r="L35" s="345">
        <f t="shared" si="12"/>
        <v>65708</v>
      </c>
      <c r="M35" s="348">
        <f t="shared" si="13"/>
        <v>0.0080391548487942</v>
      </c>
      <c r="N35" s="347">
        <v>68679</v>
      </c>
      <c r="O35" s="345">
        <v>429</v>
      </c>
      <c r="P35" s="345">
        <f t="shared" si="14"/>
        <v>69108</v>
      </c>
      <c r="Q35" s="349">
        <f t="shared" si="15"/>
        <v>-0.049198356196098914</v>
      </c>
    </row>
    <row r="36" spans="1:17" s="34" customFormat="1" ht="18" customHeight="1">
      <c r="A36" s="343" t="s">
        <v>245</v>
      </c>
      <c r="B36" s="344">
        <v>15720</v>
      </c>
      <c r="C36" s="345">
        <v>0</v>
      </c>
      <c r="D36" s="345">
        <f t="shared" si="0"/>
        <v>15720</v>
      </c>
      <c r="E36" s="346">
        <f>D36/$D$8</f>
        <v>0.007734104251002186</v>
      </c>
      <c r="F36" s="347">
        <v>9040</v>
      </c>
      <c r="G36" s="345">
        <v>1</v>
      </c>
      <c r="H36" s="345">
        <f aca="true" t="shared" si="16" ref="H36:H73">G36+F36</f>
        <v>9041</v>
      </c>
      <c r="I36" s="348">
        <f>(D36/H36-1)</f>
        <v>0.7387457139696936</v>
      </c>
      <c r="J36" s="347">
        <v>56713</v>
      </c>
      <c r="K36" s="345">
        <v>20</v>
      </c>
      <c r="L36" s="345">
        <f aca="true" t="shared" si="17" ref="L36:L73">K36+J36</f>
        <v>56733</v>
      </c>
      <c r="M36" s="348">
        <f>(L36/$L$8)</f>
        <v>0.006941093505153731</v>
      </c>
      <c r="N36" s="347">
        <v>36168</v>
      </c>
      <c r="O36" s="345">
        <v>5</v>
      </c>
      <c r="P36" s="345">
        <f aca="true" t="shared" si="18" ref="P36:P73">O36+N36</f>
        <v>36173</v>
      </c>
      <c r="Q36" s="349">
        <f>(L36/P36-1)</f>
        <v>0.568379730738396</v>
      </c>
    </row>
    <row r="37" spans="1:17" s="34" customFormat="1" ht="18" customHeight="1">
      <c r="A37" s="343" t="s">
        <v>246</v>
      </c>
      <c r="B37" s="344">
        <v>14818</v>
      </c>
      <c r="C37" s="345">
        <v>6</v>
      </c>
      <c r="D37" s="345">
        <f t="shared" si="0"/>
        <v>14824</v>
      </c>
      <c r="E37" s="346">
        <f>D37/$D$8</f>
        <v>0.007293279988349645</v>
      </c>
      <c r="F37" s="347">
        <v>15404</v>
      </c>
      <c r="G37" s="345">
        <v>766</v>
      </c>
      <c r="H37" s="345">
        <f t="shared" si="16"/>
        <v>16170</v>
      </c>
      <c r="I37" s="348">
        <f>(D37/H37-1)</f>
        <v>-0.08324056895485465</v>
      </c>
      <c r="J37" s="347">
        <v>59461</v>
      </c>
      <c r="K37" s="345">
        <v>77</v>
      </c>
      <c r="L37" s="345">
        <f t="shared" si="17"/>
        <v>59538</v>
      </c>
      <c r="M37" s="348">
        <f>(L37/$L$8)</f>
        <v>0.00728427590837507</v>
      </c>
      <c r="N37" s="347">
        <v>56172</v>
      </c>
      <c r="O37" s="345">
        <v>3503</v>
      </c>
      <c r="P37" s="345">
        <f t="shared" si="18"/>
        <v>59675</v>
      </c>
      <c r="Q37" s="349">
        <f>(L37/P37-1)</f>
        <v>-0.002295768747381688</v>
      </c>
    </row>
    <row r="38" spans="1:17" s="34" customFormat="1" ht="18" customHeight="1">
      <c r="A38" s="343" t="s">
        <v>247</v>
      </c>
      <c r="B38" s="344">
        <v>14612</v>
      </c>
      <c r="C38" s="345">
        <v>1</v>
      </c>
      <c r="D38" s="345">
        <f t="shared" si="0"/>
        <v>14613</v>
      </c>
      <c r="E38" s="346">
        <f>D38/$D$8</f>
        <v>0.007189469810425887</v>
      </c>
      <c r="F38" s="347">
        <v>11577</v>
      </c>
      <c r="G38" s="345">
        <v>84</v>
      </c>
      <c r="H38" s="345">
        <f t="shared" si="16"/>
        <v>11661</v>
      </c>
      <c r="I38" s="348">
        <f>(D38/H38-1)</f>
        <v>0.25315153074350394</v>
      </c>
      <c r="J38" s="347">
        <v>52382</v>
      </c>
      <c r="K38" s="345">
        <v>254</v>
      </c>
      <c r="L38" s="345">
        <f t="shared" si="17"/>
        <v>52636</v>
      </c>
      <c r="M38" s="348">
        <f>(L38/$L$8)</f>
        <v>0.00643983920711529</v>
      </c>
      <c r="N38" s="347">
        <v>47240</v>
      </c>
      <c r="O38" s="345">
        <v>142</v>
      </c>
      <c r="P38" s="345">
        <f t="shared" si="18"/>
        <v>47382</v>
      </c>
      <c r="Q38" s="349">
        <f>(L38/P38-1)</f>
        <v>0.1108859904605124</v>
      </c>
    </row>
    <row r="39" spans="1:17" s="34" customFormat="1" ht="18" customHeight="1">
      <c r="A39" s="343" t="s">
        <v>248</v>
      </c>
      <c r="B39" s="344">
        <v>13949</v>
      </c>
      <c r="C39" s="345">
        <v>10</v>
      </c>
      <c r="D39" s="345">
        <f t="shared" si="0"/>
        <v>13959</v>
      </c>
      <c r="E39" s="346">
        <f aca="true" t="shared" si="19" ref="E39:E52">D39/$D$8</f>
        <v>0.006867707457998697</v>
      </c>
      <c r="F39" s="347">
        <v>14448</v>
      </c>
      <c r="G39" s="345">
        <v>149</v>
      </c>
      <c r="H39" s="345">
        <f t="shared" si="16"/>
        <v>14597</v>
      </c>
      <c r="I39" s="348">
        <f aca="true" t="shared" si="20" ref="I39:I52">(D39/H39-1)</f>
        <v>-0.04370761115297661</v>
      </c>
      <c r="J39" s="347">
        <v>60176</v>
      </c>
      <c r="K39" s="345">
        <v>120</v>
      </c>
      <c r="L39" s="345">
        <f t="shared" si="17"/>
        <v>60296</v>
      </c>
      <c r="M39" s="348">
        <f aca="true" t="shared" si="21" ref="M39:M52">(L39/$L$8)</f>
        <v>0.007377014682578911</v>
      </c>
      <c r="N39" s="347">
        <v>45324</v>
      </c>
      <c r="O39" s="345">
        <v>214</v>
      </c>
      <c r="P39" s="345">
        <f t="shared" si="18"/>
        <v>45538</v>
      </c>
      <c r="Q39" s="349">
        <f aca="true" t="shared" si="22" ref="Q39:Q52">(L39/P39-1)</f>
        <v>0.32408098730730384</v>
      </c>
    </row>
    <row r="40" spans="1:17" s="34" customFormat="1" ht="18" customHeight="1">
      <c r="A40" s="343" t="s">
        <v>249</v>
      </c>
      <c r="B40" s="344">
        <v>11832</v>
      </c>
      <c r="C40" s="345">
        <v>1</v>
      </c>
      <c r="D40" s="345">
        <f t="shared" si="0"/>
        <v>11833</v>
      </c>
      <c r="E40" s="346">
        <f t="shared" si="19"/>
        <v>0.005821733816928045</v>
      </c>
      <c r="F40" s="347">
        <v>2251</v>
      </c>
      <c r="G40" s="345">
        <v>13</v>
      </c>
      <c r="H40" s="345">
        <f t="shared" si="16"/>
        <v>2264</v>
      </c>
      <c r="I40" s="348">
        <f t="shared" si="20"/>
        <v>4.226590106007067</v>
      </c>
      <c r="J40" s="347">
        <v>33406</v>
      </c>
      <c r="K40" s="345">
        <v>12</v>
      </c>
      <c r="L40" s="345">
        <f t="shared" si="17"/>
        <v>33418</v>
      </c>
      <c r="M40" s="348">
        <f t="shared" si="21"/>
        <v>0.004088580945044813</v>
      </c>
      <c r="N40" s="347">
        <v>9384</v>
      </c>
      <c r="O40" s="345">
        <v>17</v>
      </c>
      <c r="P40" s="345">
        <f t="shared" si="18"/>
        <v>9401</v>
      </c>
      <c r="Q40" s="349">
        <f t="shared" si="22"/>
        <v>2.554728220402085</v>
      </c>
    </row>
    <row r="41" spans="1:17" s="34" customFormat="1" ht="18" customHeight="1">
      <c r="A41" s="343" t="s">
        <v>250</v>
      </c>
      <c r="B41" s="344">
        <v>10205</v>
      </c>
      <c r="C41" s="345">
        <v>89</v>
      </c>
      <c r="D41" s="345">
        <f t="shared" si="0"/>
        <v>10294</v>
      </c>
      <c r="E41" s="346">
        <f t="shared" si="19"/>
        <v>0.0050645591068585565</v>
      </c>
      <c r="F41" s="347">
        <v>7840</v>
      </c>
      <c r="G41" s="345"/>
      <c r="H41" s="345">
        <f t="shared" si="16"/>
        <v>7840</v>
      </c>
      <c r="I41" s="348">
        <f t="shared" si="20"/>
        <v>0.3130102040816327</v>
      </c>
      <c r="J41" s="347">
        <v>31963</v>
      </c>
      <c r="K41" s="345">
        <v>1584</v>
      </c>
      <c r="L41" s="345">
        <f t="shared" si="17"/>
        <v>33547</v>
      </c>
      <c r="M41" s="348">
        <f t="shared" si="21"/>
        <v>0.00410436366519296</v>
      </c>
      <c r="N41" s="347">
        <v>31117</v>
      </c>
      <c r="O41" s="345">
        <v>18</v>
      </c>
      <c r="P41" s="345">
        <f t="shared" si="18"/>
        <v>31135</v>
      </c>
      <c r="Q41" s="349">
        <f t="shared" si="22"/>
        <v>0.07746908623735349</v>
      </c>
    </row>
    <row r="42" spans="1:17" s="34" customFormat="1" ht="18" customHeight="1">
      <c r="A42" s="343" t="s">
        <v>251</v>
      </c>
      <c r="B42" s="344">
        <v>10100</v>
      </c>
      <c r="C42" s="345">
        <v>45</v>
      </c>
      <c r="D42" s="345">
        <f t="shared" si="0"/>
        <v>10145</v>
      </c>
      <c r="E42" s="346">
        <f t="shared" si="19"/>
        <v>0.0049912523935379885</v>
      </c>
      <c r="F42" s="347">
        <v>10714</v>
      </c>
      <c r="G42" s="345">
        <v>149</v>
      </c>
      <c r="H42" s="345">
        <f t="shared" si="16"/>
        <v>10863</v>
      </c>
      <c r="I42" s="348">
        <f t="shared" si="20"/>
        <v>-0.06609592193684988</v>
      </c>
      <c r="J42" s="347">
        <v>43057</v>
      </c>
      <c r="K42" s="345">
        <v>189</v>
      </c>
      <c r="L42" s="345">
        <f t="shared" si="17"/>
        <v>43246</v>
      </c>
      <c r="M42" s="348">
        <f t="shared" si="21"/>
        <v>0.005291003996331558</v>
      </c>
      <c r="N42" s="347">
        <v>40430</v>
      </c>
      <c r="O42" s="345">
        <v>468</v>
      </c>
      <c r="P42" s="345">
        <f t="shared" si="18"/>
        <v>40898</v>
      </c>
      <c r="Q42" s="349">
        <f t="shared" si="22"/>
        <v>0.0574111203481833</v>
      </c>
    </row>
    <row r="43" spans="1:17" s="34" customFormat="1" ht="18" customHeight="1">
      <c r="A43" s="343" t="s">
        <v>252</v>
      </c>
      <c r="B43" s="344">
        <v>9206</v>
      </c>
      <c r="C43" s="345">
        <v>182</v>
      </c>
      <c r="D43" s="345">
        <f t="shared" si="0"/>
        <v>9388</v>
      </c>
      <c r="E43" s="346">
        <f t="shared" si="19"/>
        <v>0.004618814930560339</v>
      </c>
      <c r="F43" s="347">
        <v>8772</v>
      </c>
      <c r="G43" s="345">
        <v>163</v>
      </c>
      <c r="H43" s="345">
        <f t="shared" si="16"/>
        <v>8935</v>
      </c>
      <c r="I43" s="348">
        <f t="shared" si="20"/>
        <v>0.050699496362618834</v>
      </c>
      <c r="J43" s="347">
        <v>34373</v>
      </c>
      <c r="K43" s="345">
        <v>389</v>
      </c>
      <c r="L43" s="345">
        <f t="shared" si="17"/>
        <v>34762</v>
      </c>
      <c r="M43" s="348">
        <f t="shared" si="21"/>
        <v>0.0042530148665883</v>
      </c>
      <c r="N43" s="347">
        <v>33493</v>
      </c>
      <c r="O43" s="345">
        <v>212</v>
      </c>
      <c r="P43" s="345">
        <f t="shared" si="18"/>
        <v>33705</v>
      </c>
      <c r="Q43" s="349">
        <f t="shared" si="22"/>
        <v>0.03136033229491164</v>
      </c>
    </row>
    <row r="44" spans="1:17" s="34" customFormat="1" ht="18" customHeight="1">
      <c r="A44" s="343" t="s">
        <v>253</v>
      </c>
      <c r="B44" s="344">
        <v>9238</v>
      </c>
      <c r="C44" s="345">
        <v>9</v>
      </c>
      <c r="D44" s="345">
        <f t="shared" si="0"/>
        <v>9247</v>
      </c>
      <c r="E44" s="346">
        <f t="shared" si="19"/>
        <v>0.004549444148156312</v>
      </c>
      <c r="F44" s="347">
        <v>6732</v>
      </c>
      <c r="G44" s="345">
        <v>16</v>
      </c>
      <c r="H44" s="345">
        <f t="shared" si="16"/>
        <v>6748</v>
      </c>
      <c r="I44" s="348">
        <f t="shared" si="20"/>
        <v>0.3703319502074689</v>
      </c>
      <c r="J44" s="347">
        <v>42129</v>
      </c>
      <c r="K44" s="345">
        <v>29</v>
      </c>
      <c r="L44" s="345">
        <f t="shared" si="17"/>
        <v>42158</v>
      </c>
      <c r="M44" s="348">
        <f t="shared" si="21"/>
        <v>0.005157890821748735</v>
      </c>
      <c r="N44" s="347">
        <v>28729</v>
      </c>
      <c r="O44" s="345">
        <v>69</v>
      </c>
      <c r="P44" s="345">
        <f t="shared" si="18"/>
        <v>28798</v>
      </c>
      <c r="Q44" s="349">
        <f t="shared" si="22"/>
        <v>0.4639211056323356</v>
      </c>
    </row>
    <row r="45" spans="1:17" s="34" customFormat="1" ht="18" customHeight="1">
      <c r="A45" s="343" t="s">
        <v>254</v>
      </c>
      <c r="B45" s="344">
        <v>7540</v>
      </c>
      <c r="C45" s="345">
        <v>226</v>
      </c>
      <c r="D45" s="345">
        <f t="shared" si="0"/>
        <v>7766</v>
      </c>
      <c r="E45" s="346">
        <f t="shared" si="19"/>
        <v>0.0038208049372317416</v>
      </c>
      <c r="F45" s="347">
        <v>6502</v>
      </c>
      <c r="G45" s="345"/>
      <c r="H45" s="345">
        <f t="shared" si="16"/>
        <v>6502</v>
      </c>
      <c r="I45" s="348">
        <f t="shared" si="20"/>
        <v>0.19440172254690857</v>
      </c>
      <c r="J45" s="347">
        <v>29776</v>
      </c>
      <c r="K45" s="345">
        <v>333</v>
      </c>
      <c r="L45" s="345">
        <f t="shared" si="17"/>
        <v>30109</v>
      </c>
      <c r="M45" s="348">
        <f t="shared" si="21"/>
        <v>0.003683735821244667</v>
      </c>
      <c r="N45" s="347">
        <v>23168</v>
      </c>
      <c r="O45" s="345">
        <v>84</v>
      </c>
      <c r="P45" s="345">
        <f t="shared" si="18"/>
        <v>23252</v>
      </c>
      <c r="Q45" s="349">
        <f t="shared" si="22"/>
        <v>0.2948993634956132</v>
      </c>
    </row>
    <row r="46" spans="1:17" s="34" customFormat="1" ht="18" customHeight="1">
      <c r="A46" s="343" t="s">
        <v>255</v>
      </c>
      <c r="B46" s="344">
        <v>7686</v>
      </c>
      <c r="C46" s="345">
        <v>0</v>
      </c>
      <c r="D46" s="345">
        <f t="shared" si="0"/>
        <v>7686</v>
      </c>
      <c r="E46" s="346">
        <f t="shared" si="19"/>
        <v>0.0037814456280663364</v>
      </c>
      <c r="F46" s="347">
        <v>7817</v>
      </c>
      <c r="G46" s="345">
        <v>496</v>
      </c>
      <c r="H46" s="345">
        <f t="shared" si="16"/>
        <v>8313</v>
      </c>
      <c r="I46" s="348">
        <f t="shared" si="20"/>
        <v>-0.07542403464453262</v>
      </c>
      <c r="J46" s="347">
        <v>31664</v>
      </c>
      <c r="K46" s="345">
        <v>92</v>
      </c>
      <c r="L46" s="345">
        <f t="shared" si="17"/>
        <v>31756</v>
      </c>
      <c r="M46" s="348">
        <f t="shared" si="21"/>
        <v>0.003885240783136127</v>
      </c>
      <c r="N46" s="347">
        <v>32237</v>
      </c>
      <c r="O46" s="345">
        <v>846</v>
      </c>
      <c r="P46" s="345">
        <f t="shared" si="18"/>
        <v>33083</v>
      </c>
      <c r="Q46" s="349">
        <f t="shared" si="22"/>
        <v>-0.04011123537768646</v>
      </c>
    </row>
    <row r="47" spans="1:17" s="34" customFormat="1" ht="18" customHeight="1">
      <c r="A47" s="343" t="s">
        <v>256</v>
      </c>
      <c r="B47" s="344">
        <v>7643</v>
      </c>
      <c r="C47" s="345">
        <v>14</v>
      </c>
      <c r="D47" s="345">
        <f t="shared" si="0"/>
        <v>7657</v>
      </c>
      <c r="E47" s="346">
        <f t="shared" si="19"/>
        <v>0.0037671778784938766</v>
      </c>
      <c r="F47" s="347">
        <v>7540</v>
      </c>
      <c r="G47" s="345">
        <v>469</v>
      </c>
      <c r="H47" s="345">
        <f t="shared" si="16"/>
        <v>8009</v>
      </c>
      <c r="I47" s="348">
        <f t="shared" si="20"/>
        <v>-0.043950555624922005</v>
      </c>
      <c r="J47" s="347">
        <v>33484</v>
      </c>
      <c r="K47" s="345">
        <v>212</v>
      </c>
      <c r="L47" s="345">
        <f t="shared" si="17"/>
        <v>33696</v>
      </c>
      <c r="M47" s="348">
        <f t="shared" si="21"/>
        <v>0.0041225933186974095</v>
      </c>
      <c r="N47" s="347">
        <v>29966</v>
      </c>
      <c r="O47" s="345">
        <v>1589</v>
      </c>
      <c r="P47" s="345">
        <f t="shared" si="18"/>
        <v>31555</v>
      </c>
      <c r="Q47" s="349">
        <f t="shared" si="22"/>
        <v>0.06784978608778314</v>
      </c>
    </row>
    <row r="48" spans="1:17" s="34" customFormat="1" ht="18" customHeight="1">
      <c r="A48" s="343" t="s">
        <v>257</v>
      </c>
      <c r="B48" s="344">
        <v>7012</v>
      </c>
      <c r="C48" s="345">
        <v>355</v>
      </c>
      <c r="D48" s="345">
        <f t="shared" si="0"/>
        <v>7367</v>
      </c>
      <c r="E48" s="346">
        <f t="shared" si="19"/>
        <v>0.0036245003827692817</v>
      </c>
      <c r="F48" s="347">
        <v>6799</v>
      </c>
      <c r="G48" s="345">
        <v>289</v>
      </c>
      <c r="H48" s="345">
        <f t="shared" si="16"/>
        <v>7088</v>
      </c>
      <c r="I48" s="348">
        <f t="shared" si="20"/>
        <v>0.039362302483070044</v>
      </c>
      <c r="J48" s="347">
        <v>26919</v>
      </c>
      <c r="K48" s="345">
        <v>1272</v>
      </c>
      <c r="L48" s="345">
        <f t="shared" si="17"/>
        <v>28191</v>
      </c>
      <c r="M48" s="348">
        <f t="shared" si="21"/>
        <v>0.0034490749123753167</v>
      </c>
      <c r="N48" s="347">
        <v>23770</v>
      </c>
      <c r="O48" s="345">
        <v>1159</v>
      </c>
      <c r="P48" s="345">
        <f t="shared" si="18"/>
        <v>24929</v>
      </c>
      <c r="Q48" s="349">
        <f t="shared" si="22"/>
        <v>0.13085161859681493</v>
      </c>
    </row>
    <row r="49" spans="1:17" s="34" customFormat="1" ht="18" customHeight="1">
      <c r="A49" s="343" t="s">
        <v>258</v>
      </c>
      <c r="B49" s="344">
        <v>3109</v>
      </c>
      <c r="C49" s="345">
        <v>3654</v>
      </c>
      <c r="D49" s="345">
        <f t="shared" si="0"/>
        <v>6763</v>
      </c>
      <c r="E49" s="346">
        <f t="shared" si="19"/>
        <v>0.0033273375985704698</v>
      </c>
      <c r="F49" s="347">
        <v>2079</v>
      </c>
      <c r="G49" s="345">
        <v>1038</v>
      </c>
      <c r="H49" s="345">
        <f t="shared" si="16"/>
        <v>3117</v>
      </c>
      <c r="I49" s="348">
        <f t="shared" si="20"/>
        <v>1.1697144690407444</v>
      </c>
      <c r="J49" s="347">
        <v>10536</v>
      </c>
      <c r="K49" s="345">
        <v>14220</v>
      </c>
      <c r="L49" s="345">
        <f t="shared" si="17"/>
        <v>24756</v>
      </c>
      <c r="M49" s="348">
        <f t="shared" si="21"/>
        <v>0.0030288141084304685</v>
      </c>
      <c r="N49" s="347">
        <v>9527</v>
      </c>
      <c r="O49" s="345">
        <v>8463</v>
      </c>
      <c r="P49" s="345">
        <f t="shared" si="18"/>
        <v>17990</v>
      </c>
      <c r="Q49" s="349">
        <f t="shared" si="22"/>
        <v>0.37609783212896053</v>
      </c>
    </row>
    <row r="50" spans="1:17" s="34" customFormat="1" ht="18" customHeight="1">
      <c r="A50" s="343" t="s">
        <v>259</v>
      </c>
      <c r="B50" s="344">
        <v>6457</v>
      </c>
      <c r="C50" s="345">
        <v>20</v>
      </c>
      <c r="D50" s="345">
        <f t="shared" si="0"/>
        <v>6477</v>
      </c>
      <c r="E50" s="346">
        <f t="shared" si="19"/>
        <v>0.0031866280683041453</v>
      </c>
      <c r="F50" s="347">
        <v>5674</v>
      </c>
      <c r="G50" s="345">
        <v>14</v>
      </c>
      <c r="H50" s="345">
        <f t="shared" si="16"/>
        <v>5688</v>
      </c>
      <c r="I50" s="348">
        <f t="shared" si="20"/>
        <v>0.13871308016877637</v>
      </c>
      <c r="J50" s="347">
        <v>23872</v>
      </c>
      <c r="K50" s="345">
        <v>261</v>
      </c>
      <c r="L50" s="345">
        <f t="shared" si="17"/>
        <v>24133</v>
      </c>
      <c r="M50" s="348">
        <f t="shared" si="21"/>
        <v>0.0029525921343816646</v>
      </c>
      <c r="N50" s="347">
        <v>22880</v>
      </c>
      <c r="O50" s="345">
        <v>264</v>
      </c>
      <c r="P50" s="345">
        <f t="shared" si="18"/>
        <v>23144</v>
      </c>
      <c r="Q50" s="349">
        <f t="shared" si="22"/>
        <v>0.04273245765641209</v>
      </c>
    </row>
    <row r="51" spans="1:17" s="34" customFormat="1" ht="18" customHeight="1">
      <c r="A51" s="343" t="s">
        <v>260</v>
      </c>
      <c r="B51" s="344">
        <v>6186</v>
      </c>
      <c r="C51" s="345">
        <v>0</v>
      </c>
      <c r="D51" s="345">
        <f t="shared" si="0"/>
        <v>6186</v>
      </c>
      <c r="E51" s="346">
        <f t="shared" si="19"/>
        <v>0.0030434585812149826</v>
      </c>
      <c r="F51" s="347">
        <v>7002</v>
      </c>
      <c r="G51" s="345">
        <v>15</v>
      </c>
      <c r="H51" s="345">
        <f t="shared" si="16"/>
        <v>7017</v>
      </c>
      <c r="I51" s="348">
        <f t="shared" si="20"/>
        <v>-0.11842667806755025</v>
      </c>
      <c r="J51" s="347">
        <v>24799</v>
      </c>
      <c r="K51" s="345">
        <v>5</v>
      </c>
      <c r="L51" s="345">
        <f t="shared" si="17"/>
        <v>24804</v>
      </c>
      <c r="M51" s="348">
        <f t="shared" si="21"/>
        <v>0.003034686748485593</v>
      </c>
      <c r="N51" s="347">
        <v>27525</v>
      </c>
      <c r="O51" s="345">
        <v>128</v>
      </c>
      <c r="P51" s="345">
        <f t="shared" si="18"/>
        <v>27653</v>
      </c>
      <c r="Q51" s="349">
        <f t="shared" si="22"/>
        <v>-0.10302679636929091</v>
      </c>
    </row>
    <row r="52" spans="1:17" s="34" customFormat="1" ht="18" customHeight="1">
      <c r="A52" s="343" t="s">
        <v>261</v>
      </c>
      <c r="B52" s="344">
        <v>5958</v>
      </c>
      <c r="C52" s="345">
        <v>181</v>
      </c>
      <c r="D52" s="345">
        <f t="shared" si="0"/>
        <v>6139</v>
      </c>
      <c r="E52" s="346">
        <f t="shared" si="19"/>
        <v>0.0030203349870803068</v>
      </c>
      <c r="F52" s="347">
        <v>5898</v>
      </c>
      <c r="G52" s="345">
        <v>37</v>
      </c>
      <c r="H52" s="345">
        <f t="shared" si="16"/>
        <v>5935</v>
      </c>
      <c r="I52" s="348">
        <f t="shared" si="20"/>
        <v>0.034372367312552665</v>
      </c>
      <c r="J52" s="347">
        <v>24308</v>
      </c>
      <c r="K52" s="345">
        <v>420</v>
      </c>
      <c r="L52" s="345">
        <f t="shared" si="17"/>
        <v>24728</v>
      </c>
      <c r="M52" s="348">
        <f t="shared" si="21"/>
        <v>0.0030253884017316457</v>
      </c>
      <c r="N52" s="347">
        <v>21655</v>
      </c>
      <c r="O52" s="345">
        <v>300</v>
      </c>
      <c r="P52" s="345">
        <f t="shared" si="18"/>
        <v>21955</v>
      </c>
      <c r="Q52" s="349">
        <f t="shared" si="22"/>
        <v>0.12630380323388746</v>
      </c>
    </row>
    <row r="53" spans="1:17" s="34" customFormat="1" ht="18" customHeight="1">
      <c r="A53" s="343" t="s">
        <v>262</v>
      </c>
      <c r="B53" s="344">
        <v>5698</v>
      </c>
      <c r="C53" s="345">
        <v>167</v>
      </c>
      <c r="D53" s="345">
        <f t="shared" si="0"/>
        <v>5865</v>
      </c>
      <c r="E53" s="346">
        <f aca="true" t="shared" si="23" ref="E53:E73">D53/$D$8</f>
        <v>0.002885529353188793</v>
      </c>
      <c r="F53" s="347">
        <v>3617</v>
      </c>
      <c r="G53" s="345">
        <v>179</v>
      </c>
      <c r="H53" s="345">
        <f t="shared" si="16"/>
        <v>3796</v>
      </c>
      <c r="I53" s="348">
        <f aca="true" t="shared" si="24" ref="I53:I73">(D53/H53-1)</f>
        <v>0.5450474183350895</v>
      </c>
      <c r="J53" s="347">
        <v>22530</v>
      </c>
      <c r="K53" s="345">
        <v>664</v>
      </c>
      <c r="L53" s="345">
        <f t="shared" si="17"/>
        <v>23194</v>
      </c>
      <c r="M53" s="348">
        <f aca="true" t="shared" si="25" ref="M53:M73">(L53/$L$8)</f>
        <v>0.0028377086133032914</v>
      </c>
      <c r="N53" s="347">
        <v>13111</v>
      </c>
      <c r="O53" s="345">
        <v>726</v>
      </c>
      <c r="P53" s="345">
        <f t="shared" si="18"/>
        <v>13837</v>
      </c>
      <c r="Q53" s="349">
        <f aca="true" t="shared" si="26" ref="Q53:Q73">(L53/P53-1)</f>
        <v>0.676230396762304</v>
      </c>
    </row>
    <row r="54" spans="1:17" s="34" customFormat="1" ht="18" customHeight="1">
      <c r="A54" s="343" t="s">
        <v>263</v>
      </c>
      <c r="B54" s="344">
        <v>5818</v>
      </c>
      <c r="C54" s="345">
        <v>0</v>
      </c>
      <c r="D54" s="345">
        <f t="shared" si="0"/>
        <v>5818</v>
      </c>
      <c r="E54" s="346">
        <f t="shared" si="23"/>
        <v>0.002862405759054117</v>
      </c>
      <c r="F54" s="347">
        <v>901</v>
      </c>
      <c r="G54" s="345">
        <v>17</v>
      </c>
      <c r="H54" s="345">
        <f t="shared" si="16"/>
        <v>918</v>
      </c>
      <c r="I54" s="348">
        <f t="shared" si="24"/>
        <v>5.337690631808279</v>
      </c>
      <c r="J54" s="347">
        <v>21491</v>
      </c>
      <c r="K54" s="345">
        <v>8</v>
      </c>
      <c r="L54" s="345">
        <f t="shared" si="17"/>
        <v>21499</v>
      </c>
      <c r="M54" s="348">
        <f t="shared" si="25"/>
        <v>0.002630331011356707</v>
      </c>
      <c r="N54" s="347">
        <v>4861</v>
      </c>
      <c r="O54" s="345">
        <v>44</v>
      </c>
      <c r="P54" s="345">
        <f t="shared" si="18"/>
        <v>4905</v>
      </c>
      <c r="Q54" s="349">
        <f t="shared" si="26"/>
        <v>3.3830784913353718</v>
      </c>
    </row>
    <row r="55" spans="1:17" s="34" customFormat="1" ht="18" customHeight="1">
      <c r="A55" s="343" t="s">
        <v>264</v>
      </c>
      <c r="B55" s="344">
        <v>5627</v>
      </c>
      <c r="C55" s="345">
        <v>112</v>
      </c>
      <c r="D55" s="345">
        <f t="shared" si="0"/>
        <v>5739</v>
      </c>
      <c r="E55" s="346">
        <f t="shared" si="23"/>
        <v>0.002823538441253279</v>
      </c>
      <c r="F55" s="347">
        <v>6740</v>
      </c>
      <c r="G55" s="345">
        <v>76</v>
      </c>
      <c r="H55" s="345">
        <f t="shared" si="16"/>
        <v>6816</v>
      </c>
      <c r="I55" s="348">
        <f t="shared" si="24"/>
        <v>-0.15801056338028174</v>
      </c>
      <c r="J55" s="347">
        <v>23270</v>
      </c>
      <c r="K55" s="345">
        <v>139</v>
      </c>
      <c r="L55" s="345">
        <f t="shared" si="17"/>
        <v>23409</v>
      </c>
      <c r="M55" s="348">
        <f t="shared" si="25"/>
        <v>0.002864013146883537</v>
      </c>
      <c r="N55" s="347">
        <v>18684</v>
      </c>
      <c r="O55" s="345">
        <v>130</v>
      </c>
      <c r="P55" s="345">
        <f t="shared" si="18"/>
        <v>18814</v>
      </c>
      <c r="Q55" s="349">
        <f t="shared" si="26"/>
        <v>0.2442330179653449</v>
      </c>
    </row>
    <row r="56" spans="1:17" s="34" customFormat="1" ht="18" customHeight="1">
      <c r="A56" s="343" t="s">
        <v>265</v>
      </c>
      <c r="B56" s="344">
        <v>5524</v>
      </c>
      <c r="C56" s="345">
        <v>6</v>
      </c>
      <c r="D56" s="345">
        <f t="shared" si="0"/>
        <v>5530</v>
      </c>
      <c r="E56" s="346">
        <f t="shared" si="23"/>
        <v>0.002720712246058657</v>
      </c>
      <c r="F56" s="347">
        <v>4866</v>
      </c>
      <c r="G56" s="345">
        <v>9</v>
      </c>
      <c r="H56" s="345">
        <f t="shared" si="16"/>
        <v>4875</v>
      </c>
      <c r="I56" s="348">
        <f t="shared" si="24"/>
        <v>0.13435897435897437</v>
      </c>
      <c r="J56" s="347">
        <v>23170</v>
      </c>
      <c r="K56" s="345">
        <v>9</v>
      </c>
      <c r="L56" s="345">
        <f t="shared" si="17"/>
        <v>23179</v>
      </c>
      <c r="M56" s="348">
        <f t="shared" si="25"/>
        <v>0.002835873413286065</v>
      </c>
      <c r="N56" s="347">
        <v>19942</v>
      </c>
      <c r="O56" s="345">
        <v>11</v>
      </c>
      <c r="P56" s="345">
        <f t="shared" si="18"/>
        <v>19953</v>
      </c>
      <c r="Q56" s="349">
        <f t="shared" si="26"/>
        <v>0.16167994787751216</v>
      </c>
    </row>
    <row r="57" spans="1:17" s="34" customFormat="1" ht="18" customHeight="1">
      <c r="A57" s="343" t="s">
        <v>266</v>
      </c>
      <c r="B57" s="344">
        <v>5451</v>
      </c>
      <c r="C57" s="345">
        <v>1</v>
      </c>
      <c r="D57" s="345">
        <f t="shared" si="0"/>
        <v>5452</v>
      </c>
      <c r="E57" s="346">
        <f t="shared" si="23"/>
        <v>0.002682336919622387</v>
      </c>
      <c r="F57" s="347">
        <v>5441</v>
      </c>
      <c r="G57" s="345">
        <v>36</v>
      </c>
      <c r="H57" s="345">
        <f t="shared" si="16"/>
        <v>5477</v>
      </c>
      <c r="I57" s="348">
        <f t="shared" si="24"/>
        <v>-0.004564542632828239</v>
      </c>
      <c r="J57" s="347">
        <v>22324</v>
      </c>
      <c r="K57" s="345">
        <v>27</v>
      </c>
      <c r="L57" s="345">
        <f t="shared" si="17"/>
        <v>22351</v>
      </c>
      <c r="M57" s="348">
        <f t="shared" si="25"/>
        <v>0.0027345703723351674</v>
      </c>
      <c r="N57" s="347">
        <v>21700</v>
      </c>
      <c r="O57" s="345">
        <v>69</v>
      </c>
      <c r="P57" s="345">
        <f t="shared" si="18"/>
        <v>21769</v>
      </c>
      <c r="Q57" s="349">
        <f t="shared" si="26"/>
        <v>0.02673526574486651</v>
      </c>
    </row>
    <row r="58" spans="1:17" s="34" customFormat="1" ht="18" customHeight="1">
      <c r="A58" s="343" t="s">
        <v>267</v>
      </c>
      <c r="B58" s="344">
        <v>5439</v>
      </c>
      <c r="C58" s="345">
        <v>1</v>
      </c>
      <c r="D58" s="345">
        <f t="shared" si="0"/>
        <v>5440</v>
      </c>
      <c r="E58" s="346">
        <f t="shared" si="23"/>
        <v>0.002676433023247576</v>
      </c>
      <c r="F58" s="347">
        <v>3141</v>
      </c>
      <c r="G58" s="345">
        <v>22</v>
      </c>
      <c r="H58" s="345">
        <f t="shared" si="16"/>
        <v>3163</v>
      </c>
      <c r="I58" s="348">
        <f t="shared" si="24"/>
        <v>0.7198861840025292</v>
      </c>
      <c r="J58" s="347">
        <v>21636</v>
      </c>
      <c r="K58" s="345">
        <v>142</v>
      </c>
      <c r="L58" s="345">
        <f t="shared" si="17"/>
        <v>21778</v>
      </c>
      <c r="M58" s="348">
        <f t="shared" si="25"/>
        <v>0.002664465731677118</v>
      </c>
      <c r="N58" s="347">
        <v>12196</v>
      </c>
      <c r="O58" s="345">
        <v>34</v>
      </c>
      <c r="P58" s="345">
        <f t="shared" si="18"/>
        <v>12230</v>
      </c>
      <c r="Q58" s="349">
        <f t="shared" si="26"/>
        <v>0.7807031888798037</v>
      </c>
    </row>
    <row r="59" spans="1:17" s="34" customFormat="1" ht="18" customHeight="1">
      <c r="A59" s="343" t="s">
        <v>268</v>
      </c>
      <c r="B59" s="344">
        <v>5088</v>
      </c>
      <c r="C59" s="345">
        <v>3</v>
      </c>
      <c r="D59" s="345">
        <f t="shared" si="0"/>
        <v>5091</v>
      </c>
      <c r="E59" s="346">
        <f t="shared" si="23"/>
        <v>0.002504728037013494</v>
      </c>
      <c r="F59" s="347">
        <v>4252</v>
      </c>
      <c r="G59" s="345"/>
      <c r="H59" s="345">
        <f t="shared" si="16"/>
        <v>4252</v>
      </c>
      <c r="I59" s="348">
        <f t="shared" si="24"/>
        <v>0.19731890874882407</v>
      </c>
      <c r="J59" s="347">
        <v>19441</v>
      </c>
      <c r="K59" s="345">
        <v>5</v>
      </c>
      <c r="L59" s="345">
        <f t="shared" si="17"/>
        <v>19446</v>
      </c>
      <c r="M59" s="348">
        <f t="shared" si="25"/>
        <v>0.002379153302332319</v>
      </c>
      <c r="N59" s="347">
        <v>17115</v>
      </c>
      <c r="O59" s="345"/>
      <c r="P59" s="345">
        <f t="shared" si="18"/>
        <v>17115</v>
      </c>
      <c r="Q59" s="349">
        <f t="shared" si="26"/>
        <v>0.136196319018405</v>
      </c>
    </row>
    <row r="60" spans="1:17" s="34" customFormat="1" ht="18" customHeight="1">
      <c r="A60" s="343" t="s">
        <v>269</v>
      </c>
      <c r="B60" s="344">
        <v>4846</v>
      </c>
      <c r="C60" s="345">
        <v>11</v>
      </c>
      <c r="D60" s="345">
        <f t="shared" si="0"/>
        <v>4857</v>
      </c>
      <c r="E60" s="346">
        <f t="shared" si="23"/>
        <v>0.0023896020577046833</v>
      </c>
      <c r="F60" s="347">
        <v>3234</v>
      </c>
      <c r="G60" s="345">
        <v>40</v>
      </c>
      <c r="H60" s="345">
        <f t="shared" si="16"/>
        <v>3274</v>
      </c>
      <c r="I60" s="348">
        <f t="shared" si="24"/>
        <v>0.48350641417226625</v>
      </c>
      <c r="J60" s="347">
        <v>19023</v>
      </c>
      <c r="K60" s="345">
        <v>51</v>
      </c>
      <c r="L60" s="345">
        <f t="shared" si="17"/>
        <v>19074</v>
      </c>
      <c r="M60" s="348">
        <f t="shared" si="25"/>
        <v>0.002333640341905104</v>
      </c>
      <c r="N60" s="347">
        <v>17227</v>
      </c>
      <c r="O60" s="345">
        <v>83</v>
      </c>
      <c r="P60" s="345">
        <f t="shared" si="18"/>
        <v>17310</v>
      </c>
      <c r="Q60" s="349">
        <f t="shared" si="26"/>
        <v>0.1019064124783362</v>
      </c>
    </row>
    <row r="61" spans="1:17" s="34" customFormat="1" ht="18" customHeight="1">
      <c r="A61" s="343" t="s">
        <v>270</v>
      </c>
      <c r="B61" s="344">
        <v>4496</v>
      </c>
      <c r="C61" s="345">
        <v>8</v>
      </c>
      <c r="D61" s="345">
        <f t="shared" si="0"/>
        <v>4504</v>
      </c>
      <c r="E61" s="346">
        <f t="shared" si="23"/>
        <v>0.0022159291060123315</v>
      </c>
      <c r="F61" s="347">
        <v>3871</v>
      </c>
      <c r="G61" s="345"/>
      <c r="H61" s="345">
        <f t="shared" si="16"/>
        <v>3871</v>
      </c>
      <c r="I61" s="348">
        <f t="shared" si="24"/>
        <v>0.16352363730302244</v>
      </c>
      <c r="J61" s="347">
        <v>19880</v>
      </c>
      <c r="K61" s="345">
        <v>25</v>
      </c>
      <c r="L61" s="345">
        <f t="shared" si="17"/>
        <v>19905</v>
      </c>
      <c r="M61" s="348">
        <f t="shared" si="25"/>
        <v>0.002435310422859447</v>
      </c>
      <c r="N61" s="347">
        <v>15148</v>
      </c>
      <c r="O61" s="345">
        <v>19</v>
      </c>
      <c r="P61" s="345">
        <f t="shared" si="18"/>
        <v>15167</v>
      </c>
      <c r="Q61" s="349">
        <f t="shared" si="26"/>
        <v>0.3123887387090394</v>
      </c>
    </row>
    <row r="62" spans="1:17" s="34" customFormat="1" ht="18" customHeight="1">
      <c r="A62" s="343" t="s">
        <v>271</v>
      </c>
      <c r="B62" s="344">
        <v>4318</v>
      </c>
      <c r="C62" s="345">
        <v>0</v>
      </c>
      <c r="D62" s="345">
        <f t="shared" si="0"/>
        <v>4318</v>
      </c>
      <c r="E62" s="346">
        <f t="shared" si="23"/>
        <v>0.0021244187122027632</v>
      </c>
      <c r="F62" s="347">
        <v>3180</v>
      </c>
      <c r="G62" s="345">
        <v>3</v>
      </c>
      <c r="H62" s="345">
        <f t="shared" si="16"/>
        <v>3183</v>
      </c>
      <c r="I62" s="348">
        <f t="shared" si="24"/>
        <v>0.3565818410304744</v>
      </c>
      <c r="J62" s="347">
        <v>16869</v>
      </c>
      <c r="K62" s="345">
        <v>7</v>
      </c>
      <c r="L62" s="345">
        <f t="shared" si="17"/>
        <v>16876</v>
      </c>
      <c r="M62" s="348">
        <f t="shared" si="25"/>
        <v>0.002064722366047527</v>
      </c>
      <c r="N62" s="347">
        <v>13567</v>
      </c>
      <c r="O62" s="345">
        <v>16</v>
      </c>
      <c r="P62" s="345">
        <f t="shared" si="18"/>
        <v>13583</v>
      </c>
      <c r="Q62" s="349">
        <f t="shared" si="26"/>
        <v>0.24243539718766094</v>
      </c>
    </row>
    <row r="63" spans="1:17" s="34" customFormat="1" ht="18" customHeight="1">
      <c r="A63" s="343" t="s">
        <v>272</v>
      </c>
      <c r="B63" s="344">
        <v>4067</v>
      </c>
      <c r="C63" s="345">
        <v>163</v>
      </c>
      <c r="D63" s="345">
        <f t="shared" si="0"/>
        <v>4230</v>
      </c>
      <c r="E63" s="346">
        <f t="shared" si="23"/>
        <v>0.0020811234721208175</v>
      </c>
      <c r="F63" s="347">
        <v>3659</v>
      </c>
      <c r="G63" s="345">
        <v>25</v>
      </c>
      <c r="H63" s="345">
        <f t="shared" si="16"/>
        <v>3684</v>
      </c>
      <c r="I63" s="348">
        <f t="shared" si="24"/>
        <v>0.14820846905537466</v>
      </c>
      <c r="J63" s="347">
        <v>14652</v>
      </c>
      <c r="K63" s="345">
        <v>571</v>
      </c>
      <c r="L63" s="345">
        <f t="shared" si="17"/>
        <v>15223</v>
      </c>
      <c r="M63" s="348">
        <f t="shared" si="25"/>
        <v>0.0018624833241491767</v>
      </c>
      <c r="N63" s="347">
        <v>13358</v>
      </c>
      <c r="O63" s="345">
        <v>54</v>
      </c>
      <c r="P63" s="345">
        <f t="shared" si="18"/>
        <v>13412</v>
      </c>
      <c r="Q63" s="349">
        <f t="shared" si="26"/>
        <v>0.13502833283626603</v>
      </c>
    </row>
    <row r="64" spans="1:17" s="34" customFormat="1" ht="18" customHeight="1">
      <c r="A64" s="343" t="s">
        <v>273</v>
      </c>
      <c r="B64" s="344">
        <v>4215</v>
      </c>
      <c r="C64" s="345">
        <v>0</v>
      </c>
      <c r="D64" s="345">
        <f t="shared" si="0"/>
        <v>4215</v>
      </c>
      <c r="E64" s="346">
        <f t="shared" si="23"/>
        <v>0.002073743601652304</v>
      </c>
      <c r="F64" s="347">
        <v>3906</v>
      </c>
      <c r="G64" s="345"/>
      <c r="H64" s="345">
        <f t="shared" si="16"/>
        <v>3906</v>
      </c>
      <c r="I64" s="348">
        <f t="shared" si="24"/>
        <v>0.07910906298003062</v>
      </c>
      <c r="J64" s="347">
        <v>16236</v>
      </c>
      <c r="K64" s="345">
        <v>32</v>
      </c>
      <c r="L64" s="345">
        <f t="shared" si="17"/>
        <v>16268</v>
      </c>
      <c r="M64" s="348">
        <f t="shared" si="25"/>
        <v>0.00199033559201595</v>
      </c>
      <c r="N64" s="347">
        <v>15373</v>
      </c>
      <c r="O64" s="345">
        <v>50</v>
      </c>
      <c r="P64" s="345">
        <f t="shared" si="18"/>
        <v>15423</v>
      </c>
      <c r="Q64" s="349">
        <f t="shared" si="26"/>
        <v>0.054788303183556986</v>
      </c>
    </row>
    <row r="65" spans="1:17" s="34" customFormat="1" ht="18" customHeight="1">
      <c r="A65" s="343" t="s">
        <v>274</v>
      </c>
      <c r="B65" s="344">
        <v>0</v>
      </c>
      <c r="C65" s="345">
        <v>3642</v>
      </c>
      <c r="D65" s="345">
        <f t="shared" si="0"/>
        <v>3642</v>
      </c>
      <c r="E65" s="346">
        <f t="shared" si="23"/>
        <v>0.0017918325497550867</v>
      </c>
      <c r="F65" s="347"/>
      <c r="G65" s="345">
        <v>3147</v>
      </c>
      <c r="H65" s="345">
        <f t="shared" si="16"/>
        <v>3147</v>
      </c>
      <c r="I65" s="348">
        <f t="shared" si="24"/>
        <v>0.15729265967588169</v>
      </c>
      <c r="J65" s="347"/>
      <c r="K65" s="345">
        <v>11665</v>
      </c>
      <c r="L65" s="345">
        <f t="shared" si="17"/>
        <v>11665</v>
      </c>
      <c r="M65" s="348">
        <f t="shared" si="25"/>
        <v>0.0014271738800630722</v>
      </c>
      <c r="N65" s="347"/>
      <c r="O65" s="345">
        <v>12677</v>
      </c>
      <c r="P65" s="345">
        <f t="shared" si="18"/>
        <v>12677</v>
      </c>
      <c r="Q65" s="349">
        <f t="shared" si="26"/>
        <v>-0.07982961268438904</v>
      </c>
    </row>
    <row r="66" spans="1:17" s="34" customFormat="1" ht="18" customHeight="1">
      <c r="A66" s="343" t="s">
        <v>275</v>
      </c>
      <c r="B66" s="344">
        <v>3571</v>
      </c>
      <c r="C66" s="345">
        <v>0</v>
      </c>
      <c r="D66" s="345">
        <f t="shared" si="0"/>
        <v>3571</v>
      </c>
      <c r="E66" s="346">
        <f t="shared" si="23"/>
        <v>0.0017569011628707893</v>
      </c>
      <c r="F66" s="347">
        <v>3917</v>
      </c>
      <c r="G66" s="345">
        <v>53</v>
      </c>
      <c r="H66" s="345">
        <f t="shared" si="16"/>
        <v>3970</v>
      </c>
      <c r="I66" s="348">
        <f t="shared" si="24"/>
        <v>-0.10050377833753144</v>
      </c>
      <c r="J66" s="347">
        <v>14097</v>
      </c>
      <c r="K66" s="345">
        <v>50</v>
      </c>
      <c r="L66" s="345">
        <f t="shared" si="17"/>
        <v>14147</v>
      </c>
      <c r="M66" s="348">
        <f t="shared" si="25"/>
        <v>0.0017308383095801356</v>
      </c>
      <c r="N66" s="347">
        <v>14576</v>
      </c>
      <c r="O66" s="345">
        <v>58</v>
      </c>
      <c r="P66" s="345">
        <f t="shared" si="18"/>
        <v>14634</v>
      </c>
      <c r="Q66" s="349">
        <f t="shared" si="26"/>
        <v>-0.03327866611999453</v>
      </c>
    </row>
    <row r="67" spans="1:17" s="34" customFormat="1" ht="18" customHeight="1">
      <c r="A67" s="343" t="s">
        <v>276</v>
      </c>
      <c r="B67" s="344">
        <v>3273</v>
      </c>
      <c r="C67" s="345">
        <v>8</v>
      </c>
      <c r="D67" s="345">
        <f t="shared" si="0"/>
        <v>3281</v>
      </c>
      <c r="E67" s="346">
        <f t="shared" si="23"/>
        <v>0.0016142236671461943</v>
      </c>
      <c r="F67" s="347">
        <v>3206</v>
      </c>
      <c r="G67" s="345"/>
      <c r="H67" s="345">
        <f t="shared" si="16"/>
        <v>3206</v>
      </c>
      <c r="I67" s="348">
        <f t="shared" si="24"/>
        <v>0.023393636930754802</v>
      </c>
      <c r="J67" s="347">
        <v>13285</v>
      </c>
      <c r="K67" s="345">
        <v>23</v>
      </c>
      <c r="L67" s="345">
        <f t="shared" si="17"/>
        <v>13308</v>
      </c>
      <c r="M67" s="348">
        <f t="shared" si="25"/>
        <v>0.0016281894552832717</v>
      </c>
      <c r="N67" s="347">
        <v>13369</v>
      </c>
      <c r="O67" s="345">
        <v>80</v>
      </c>
      <c r="P67" s="345">
        <f t="shared" si="18"/>
        <v>13449</v>
      </c>
      <c r="Q67" s="349">
        <f t="shared" si="26"/>
        <v>-0.010484050858799887</v>
      </c>
    </row>
    <row r="68" spans="1:17" s="34" customFormat="1" ht="18" customHeight="1">
      <c r="A68" s="343" t="s">
        <v>277</v>
      </c>
      <c r="B68" s="344">
        <v>2726</v>
      </c>
      <c r="C68" s="345">
        <v>515</v>
      </c>
      <c r="D68" s="345">
        <f t="shared" si="0"/>
        <v>3241</v>
      </c>
      <c r="E68" s="346">
        <f t="shared" si="23"/>
        <v>0.0015945440125634915</v>
      </c>
      <c r="F68" s="347">
        <v>3480</v>
      </c>
      <c r="G68" s="345">
        <v>139</v>
      </c>
      <c r="H68" s="345">
        <f t="shared" si="16"/>
        <v>3619</v>
      </c>
      <c r="I68" s="348">
        <f t="shared" si="24"/>
        <v>-0.10444874274661509</v>
      </c>
      <c r="J68" s="347">
        <v>14172</v>
      </c>
      <c r="K68" s="345">
        <v>1387</v>
      </c>
      <c r="L68" s="345">
        <f t="shared" si="17"/>
        <v>15559</v>
      </c>
      <c r="M68" s="348">
        <f t="shared" si="25"/>
        <v>0.0019035918045350484</v>
      </c>
      <c r="N68" s="347">
        <v>13978</v>
      </c>
      <c r="O68" s="345">
        <v>1251</v>
      </c>
      <c r="P68" s="345">
        <f t="shared" si="18"/>
        <v>15229</v>
      </c>
      <c r="Q68" s="349">
        <f t="shared" si="26"/>
        <v>0.021669183794077007</v>
      </c>
    </row>
    <row r="69" spans="1:17" s="34" customFormat="1" ht="18" customHeight="1">
      <c r="A69" s="343" t="s">
        <v>278</v>
      </c>
      <c r="B69" s="344">
        <v>1261</v>
      </c>
      <c r="C69" s="345">
        <v>1631</v>
      </c>
      <c r="D69" s="345">
        <f t="shared" si="0"/>
        <v>2892</v>
      </c>
      <c r="E69" s="346">
        <f t="shared" si="23"/>
        <v>0.00142283902632941</v>
      </c>
      <c r="F69" s="347">
        <v>2003</v>
      </c>
      <c r="G69" s="345">
        <v>927</v>
      </c>
      <c r="H69" s="345">
        <f t="shared" si="16"/>
        <v>2930</v>
      </c>
      <c r="I69" s="348">
        <f t="shared" si="24"/>
        <v>-0.012969283276450527</v>
      </c>
      <c r="J69" s="347">
        <v>7631</v>
      </c>
      <c r="K69" s="345">
        <v>7624</v>
      </c>
      <c r="L69" s="345">
        <f t="shared" si="17"/>
        <v>15255</v>
      </c>
      <c r="M69" s="348">
        <f t="shared" si="25"/>
        <v>0.0018663984175192598</v>
      </c>
      <c r="N69" s="347">
        <v>8140</v>
      </c>
      <c r="O69" s="345">
        <v>5489</v>
      </c>
      <c r="P69" s="345">
        <f t="shared" si="18"/>
        <v>13629</v>
      </c>
      <c r="Q69" s="349">
        <f t="shared" si="26"/>
        <v>0.1193044243891701</v>
      </c>
    </row>
    <row r="70" spans="1:17" s="34" customFormat="1" ht="18" customHeight="1">
      <c r="A70" s="343" t="s">
        <v>279</v>
      </c>
      <c r="B70" s="344">
        <v>2881</v>
      </c>
      <c r="C70" s="345">
        <v>1</v>
      </c>
      <c r="D70" s="345">
        <f t="shared" si="0"/>
        <v>2882</v>
      </c>
      <c r="E70" s="346">
        <f t="shared" si="23"/>
        <v>0.0014179191126837342</v>
      </c>
      <c r="F70" s="347">
        <v>2843</v>
      </c>
      <c r="G70" s="345">
        <v>1</v>
      </c>
      <c r="H70" s="345">
        <f t="shared" si="16"/>
        <v>2844</v>
      </c>
      <c r="I70" s="348">
        <f t="shared" si="24"/>
        <v>0.013361462728551432</v>
      </c>
      <c r="J70" s="347">
        <v>12333</v>
      </c>
      <c r="K70" s="345">
        <v>13</v>
      </c>
      <c r="L70" s="345">
        <f t="shared" si="17"/>
        <v>12346</v>
      </c>
      <c r="M70" s="348">
        <f t="shared" si="25"/>
        <v>0.0015104919608451511</v>
      </c>
      <c r="N70" s="347">
        <v>13064</v>
      </c>
      <c r="O70" s="345">
        <v>13</v>
      </c>
      <c r="P70" s="345">
        <f t="shared" si="18"/>
        <v>13077</v>
      </c>
      <c r="Q70" s="349">
        <f t="shared" si="26"/>
        <v>-0.055899671178404886</v>
      </c>
    </row>
    <row r="71" spans="1:17" s="34" customFormat="1" ht="18" customHeight="1">
      <c r="A71" s="343" t="s">
        <v>280</v>
      </c>
      <c r="B71" s="344">
        <v>2854</v>
      </c>
      <c r="C71" s="345">
        <v>11</v>
      </c>
      <c r="D71" s="345">
        <f t="shared" si="0"/>
        <v>2865</v>
      </c>
      <c r="E71" s="346">
        <f t="shared" si="23"/>
        <v>0.0014095552594860854</v>
      </c>
      <c r="F71" s="347">
        <v>2173</v>
      </c>
      <c r="G71" s="345">
        <v>76</v>
      </c>
      <c r="H71" s="345">
        <f t="shared" si="16"/>
        <v>2249</v>
      </c>
      <c r="I71" s="348">
        <f t="shared" si="24"/>
        <v>0.27389951089373055</v>
      </c>
      <c r="J71" s="347">
        <v>10473</v>
      </c>
      <c r="K71" s="345">
        <v>43</v>
      </c>
      <c r="L71" s="345">
        <f t="shared" si="17"/>
        <v>10516</v>
      </c>
      <c r="M71" s="348">
        <f t="shared" si="25"/>
        <v>0.001286597558743529</v>
      </c>
      <c r="N71" s="347">
        <v>9763</v>
      </c>
      <c r="O71" s="345">
        <v>134</v>
      </c>
      <c r="P71" s="345">
        <f t="shared" si="18"/>
        <v>9897</v>
      </c>
      <c r="Q71" s="349">
        <f t="shared" si="26"/>
        <v>0.06254420531474181</v>
      </c>
    </row>
    <row r="72" spans="1:17" s="34" customFormat="1" ht="18" customHeight="1">
      <c r="A72" s="343" t="s">
        <v>281</v>
      </c>
      <c r="B72" s="344">
        <v>2853</v>
      </c>
      <c r="C72" s="345">
        <v>0</v>
      </c>
      <c r="D72" s="345">
        <f t="shared" si="0"/>
        <v>2853</v>
      </c>
      <c r="E72" s="346">
        <f t="shared" si="23"/>
        <v>0.0014036513631112747</v>
      </c>
      <c r="F72" s="347">
        <v>2606</v>
      </c>
      <c r="G72" s="345"/>
      <c r="H72" s="345">
        <f t="shared" si="16"/>
        <v>2606</v>
      </c>
      <c r="I72" s="348">
        <f t="shared" si="24"/>
        <v>0.09478127398311598</v>
      </c>
      <c r="J72" s="347">
        <v>11955</v>
      </c>
      <c r="K72" s="345">
        <v>43</v>
      </c>
      <c r="L72" s="345">
        <f t="shared" si="17"/>
        <v>11998</v>
      </c>
      <c r="M72" s="348">
        <f t="shared" si="25"/>
        <v>0.0014679153204454985</v>
      </c>
      <c r="N72" s="347">
        <v>10998</v>
      </c>
      <c r="O72" s="345">
        <v>28</v>
      </c>
      <c r="P72" s="345">
        <f t="shared" si="18"/>
        <v>11026</v>
      </c>
      <c r="Q72" s="349">
        <f t="shared" si="26"/>
        <v>0.08815526936332296</v>
      </c>
    </row>
    <row r="73" spans="1:17" s="34" customFormat="1" ht="18" customHeight="1" thickBot="1">
      <c r="A73" s="350" t="s">
        <v>282</v>
      </c>
      <c r="B73" s="351">
        <v>102721</v>
      </c>
      <c r="C73" s="352">
        <v>30172</v>
      </c>
      <c r="D73" s="352">
        <f t="shared" si="0"/>
        <v>132893</v>
      </c>
      <c r="E73" s="353">
        <f t="shared" si="23"/>
        <v>0.06538220841147796</v>
      </c>
      <c r="F73" s="354">
        <v>98575</v>
      </c>
      <c r="G73" s="352">
        <v>30909</v>
      </c>
      <c r="H73" s="352">
        <f t="shared" si="16"/>
        <v>129484</v>
      </c>
      <c r="I73" s="355">
        <f t="shared" si="24"/>
        <v>0.026327577152389425</v>
      </c>
      <c r="J73" s="354">
        <v>433924</v>
      </c>
      <c r="K73" s="352">
        <v>122646</v>
      </c>
      <c r="L73" s="352">
        <f t="shared" si="17"/>
        <v>556570</v>
      </c>
      <c r="M73" s="355">
        <f t="shared" si="25"/>
        <v>0.0680944849058469</v>
      </c>
      <c r="N73" s="354">
        <v>404509</v>
      </c>
      <c r="O73" s="352">
        <v>125509</v>
      </c>
      <c r="P73" s="352">
        <f t="shared" si="18"/>
        <v>530018</v>
      </c>
      <c r="Q73" s="356">
        <f t="shared" si="26"/>
        <v>0.05009641181997582</v>
      </c>
    </row>
    <row r="74" ht="15" thickTop="1">
      <c r="A74" s="22"/>
    </row>
    <row r="75" ht="14.25" customHeight="1">
      <c r="A75" s="1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74:Q65536 I74:I65536 I3 Q3">
    <cfRule type="cellIs" priority="2" dxfId="99" operator="lessThan" stopIfTrue="1">
      <formula>0</formula>
    </cfRule>
  </conditionalFormatting>
  <conditionalFormatting sqref="Q8:Q73 I8:I73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Abril 2019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2019-06-05T20:27:18Z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2019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192.000000000000</vt:lpwstr>
  </property>
</Properties>
</file>